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https://nrdc1-my.sharepoint.com/personal/jschmidt_nrdc_org/Documents/Blogs/2025/"/>
    </mc:Choice>
  </mc:AlternateContent>
  <xr:revisionPtr revIDLastSave="24" documentId="8_{88C07C74-DE3B-584C-A291-027CC1C22193}" xr6:coauthVersionLast="47" xr6:coauthVersionMax="47" xr10:uidLastSave="{34EEF120-305E-9B4B-BE0E-CA55831CAAA9}"/>
  <bookViews>
    <workbookView xWindow="0" yWindow="500" windowWidth="28800" windowHeight="15880" activeTab="15" xr2:uid="{F4C6EAEA-FAA8-9A42-A620-E62D30C156FE}"/>
  </bookViews>
  <sheets>
    <sheet name="Notes" sheetId="10" r:id="rId1"/>
    <sheet name="SL-Peaked Countries" sheetId="1" r:id="rId2"/>
    <sheet name="SL-Non-Peaked Countries" sheetId="2" r:id="rId3"/>
    <sheet name="IPCC-Peaked Countries" sheetId="4" r:id="rId4"/>
    <sheet name="IPCC-Non-Peaked Countries" sheetId="5" r:id="rId5"/>
    <sheet name="CA-Peaked Countries" sheetId="6" r:id="rId6"/>
    <sheet name="CA-Non-Peaked Countries" sheetId="7" r:id="rId7"/>
    <sheet name="CAT-Peaked Countries" sheetId="8" r:id="rId8"/>
    <sheet name="CAT-Non-Peaked Countries" sheetId="9" r:id="rId9"/>
    <sheet name="CGS-Peaked Countries " sheetId="11" r:id="rId10"/>
    <sheet name="CGS-Non-Peaked Countries " sheetId="12" r:id="rId11"/>
    <sheet name="CAT Update-Peaked" sheetId="14" r:id="rId12"/>
    <sheet name="CAT Update-Non-Peaked" sheetId="15" r:id="rId13"/>
    <sheet name="RG-Peaked Countries" sheetId="18" r:id="rId14"/>
    <sheet name="RG-Non-Peaked Countries" sheetId="19" r:id="rId15"/>
    <sheet name="Historic &amp; Future Emissions" sheetId="3" r:id="rId16"/>
  </sheets>
  <externalReferences>
    <externalReference r:id="rId17"/>
    <externalReference r:id="rId18"/>
    <externalReference r:id="rId1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3" l="1"/>
  <c r="S22" i="3"/>
  <c r="R22" i="3"/>
  <c r="Q22" i="3"/>
  <c r="P22" i="3"/>
  <c r="T21" i="3"/>
  <c r="S21" i="3"/>
  <c r="R21" i="3"/>
  <c r="Q21" i="3"/>
  <c r="P21" i="3"/>
  <c r="T20" i="3"/>
  <c r="S20" i="3"/>
  <c r="R20" i="3"/>
  <c r="Q20" i="3"/>
  <c r="P20" i="3"/>
  <c r="T19" i="3"/>
  <c r="S19" i="3"/>
  <c r="R19" i="3"/>
  <c r="Q19" i="3"/>
  <c r="P19" i="3"/>
  <c r="T18" i="3"/>
  <c r="S18" i="3"/>
  <c r="R18" i="3"/>
  <c r="Q18" i="3"/>
  <c r="P18" i="3"/>
  <c r="T17" i="3"/>
  <c r="S17" i="3"/>
  <c r="R17" i="3"/>
  <c r="Q17" i="3"/>
  <c r="P17" i="3"/>
  <c r="T16" i="3"/>
  <c r="S16" i="3"/>
  <c r="R16" i="3"/>
  <c r="Q16" i="3"/>
  <c r="P16" i="3"/>
  <c r="T15" i="3"/>
  <c r="S15" i="3"/>
  <c r="R15" i="3"/>
  <c r="Q15" i="3"/>
  <c r="P15" i="3"/>
  <c r="T14" i="3"/>
  <c r="S14" i="3"/>
  <c r="R14" i="3"/>
  <c r="Q14" i="3"/>
  <c r="P14" i="3"/>
  <c r="T13" i="3"/>
  <c r="S13" i="3"/>
  <c r="R13" i="3"/>
  <c r="Q13" i="3"/>
  <c r="P13" i="3"/>
  <c r="T11" i="3"/>
  <c r="S11" i="3"/>
  <c r="R11" i="3"/>
  <c r="Q11" i="3"/>
  <c r="P11" i="3"/>
  <c r="T10" i="3"/>
  <c r="S10" i="3"/>
  <c r="R10" i="3"/>
  <c r="Q10" i="3"/>
  <c r="P10" i="3"/>
  <c r="T9" i="3"/>
  <c r="S9" i="3"/>
  <c r="R9" i="3"/>
  <c r="Q9" i="3"/>
  <c r="P9" i="3"/>
  <c r="T8" i="3"/>
  <c r="S8" i="3"/>
  <c r="R8" i="3"/>
  <c r="Q8" i="3"/>
  <c r="P8" i="3"/>
  <c r="T7" i="3"/>
  <c r="S7" i="3"/>
  <c r="R7" i="3"/>
  <c r="Q7" i="3"/>
  <c r="P7" i="3"/>
  <c r="T6" i="3"/>
  <c r="S6" i="3"/>
  <c r="R6" i="3"/>
  <c r="Q6" i="3"/>
  <c r="P6" i="3"/>
  <c r="T5" i="3"/>
  <c r="S5" i="3"/>
  <c r="R5" i="3"/>
  <c r="Q5" i="3"/>
  <c r="P5" i="3"/>
  <c r="AF22" i="3"/>
  <c r="AE22" i="3"/>
  <c r="AD22" i="3"/>
  <c r="AF21" i="3"/>
  <c r="AE21" i="3"/>
  <c r="AD21" i="3"/>
  <c r="AF20" i="3"/>
  <c r="AE20" i="3"/>
  <c r="AD20" i="3"/>
  <c r="AF19" i="3"/>
  <c r="AE19" i="3"/>
  <c r="AD19" i="3"/>
  <c r="AF18" i="3"/>
  <c r="AE18" i="3"/>
  <c r="AD18" i="3"/>
  <c r="AF17" i="3"/>
  <c r="AE17" i="3"/>
  <c r="AD17" i="3"/>
  <c r="AF16" i="3"/>
  <c r="AE16" i="3"/>
  <c r="AD16" i="3"/>
  <c r="AF15" i="3"/>
  <c r="AE15" i="3"/>
  <c r="AD15" i="3"/>
  <c r="AF14" i="3"/>
  <c r="AE14" i="3"/>
  <c r="AD14" i="3"/>
  <c r="AF13" i="3"/>
  <c r="AE13" i="3"/>
  <c r="AD13" i="3"/>
  <c r="G14" i="19"/>
  <c r="F14" i="19"/>
  <c r="E14" i="19"/>
  <c r="D14" i="19"/>
  <c r="C14" i="19"/>
  <c r="B14" i="19"/>
  <c r="G13" i="19"/>
  <c r="F13" i="19"/>
  <c r="E13" i="19"/>
  <c r="D13" i="19"/>
  <c r="C13" i="19"/>
  <c r="B13" i="19"/>
  <c r="G12" i="19"/>
  <c r="F12" i="19"/>
  <c r="E12" i="19"/>
  <c r="D12" i="19"/>
  <c r="C12" i="19"/>
  <c r="B12" i="19"/>
  <c r="G11" i="19"/>
  <c r="F11" i="19"/>
  <c r="E11" i="19"/>
  <c r="D11" i="19"/>
  <c r="C11" i="19"/>
  <c r="B11" i="19"/>
  <c r="G10" i="19"/>
  <c r="F10" i="19"/>
  <c r="E10" i="19"/>
  <c r="D10" i="19"/>
  <c r="C10" i="19"/>
  <c r="B10" i="19"/>
  <c r="G9" i="19"/>
  <c r="F9" i="19"/>
  <c r="E9" i="19"/>
  <c r="D9" i="19"/>
  <c r="C9" i="19"/>
  <c r="B9" i="19"/>
  <c r="G8" i="19"/>
  <c r="F8" i="19"/>
  <c r="E8" i="19"/>
  <c r="D8" i="19"/>
  <c r="C8" i="19"/>
  <c r="B8" i="19"/>
  <c r="G7" i="19"/>
  <c r="F7" i="19"/>
  <c r="E7" i="19"/>
  <c r="D7" i="19"/>
  <c r="C7" i="19"/>
  <c r="B7" i="19"/>
  <c r="G6" i="19"/>
  <c r="F6" i="19"/>
  <c r="E6" i="19"/>
  <c r="D6" i="19"/>
  <c r="C6" i="19"/>
  <c r="B6" i="19"/>
  <c r="G5" i="19"/>
  <c r="F5" i="19"/>
  <c r="E5" i="19"/>
  <c r="D5" i="19"/>
  <c r="C5" i="19"/>
  <c r="B5" i="19"/>
  <c r="AF11" i="3"/>
  <c r="AE11" i="3"/>
  <c r="AD11" i="3"/>
  <c r="AF10" i="3"/>
  <c r="AE10" i="3"/>
  <c r="AD10" i="3"/>
  <c r="AF9" i="3"/>
  <c r="AE9" i="3"/>
  <c r="AD9" i="3"/>
  <c r="AF8" i="3"/>
  <c r="AE8" i="3"/>
  <c r="AD8" i="3"/>
  <c r="AF7" i="3"/>
  <c r="AE7" i="3"/>
  <c r="AD7" i="3"/>
  <c r="AF6" i="3"/>
  <c r="AE6" i="3"/>
  <c r="AD6" i="3"/>
  <c r="AF5" i="3"/>
  <c r="AE5" i="3"/>
  <c r="AD5" i="3"/>
  <c r="D11" i="18"/>
  <c r="C11" i="18"/>
  <c r="B11" i="18"/>
  <c r="D10" i="18"/>
  <c r="C10" i="18"/>
  <c r="B10" i="18"/>
  <c r="G9" i="18"/>
  <c r="F9" i="18"/>
  <c r="E9" i="18"/>
  <c r="D9" i="18"/>
  <c r="C9" i="18"/>
  <c r="B9" i="18"/>
  <c r="D8" i="18"/>
  <c r="C8" i="18"/>
  <c r="B8" i="18"/>
  <c r="D7" i="18"/>
  <c r="C7" i="18"/>
  <c r="B7" i="18"/>
  <c r="D6" i="18"/>
  <c r="C6" i="18"/>
  <c r="B6" i="18"/>
  <c r="D5" i="18"/>
  <c r="C5" i="18"/>
  <c r="B5" i="18"/>
  <c r="AB22" i="3"/>
  <c r="AA22" i="3"/>
  <c r="Z22" i="3"/>
  <c r="Y22" i="3"/>
  <c r="X22" i="3"/>
  <c r="W22" i="3"/>
  <c r="V22" i="3"/>
  <c r="I15" i="2"/>
  <c r="H15" i="2"/>
  <c r="G15" i="2"/>
  <c r="F15" i="2"/>
  <c r="E15" i="2"/>
  <c r="D15" i="2"/>
  <c r="C15" i="2"/>
  <c r="B15" i="2"/>
  <c r="AB21" i="3"/>
  <c r="AA21" i="3"/>
  <c r="Z21" i="3"/>
  <c r="Y21" i="3"/>
  <c r="X21" i="3"/>
  <c r="W21" i="3"/>
  <c r="V21" i="3"/>
  <c r="E14" i="2"/>
  <c r="D14" i="2"/>
  <c r="C14" i="2"/>
  <c r="B14" i="2"/>
  <c r="AB20" i="3"/>
  <c r="AA20" i="3"/>
  <c r="Z20" i="3"/>
  <c r="Y20" i="3"/>
  <c r="X20" i="3"/>
  <c r="W20" i="3"/>
  <c r="V20" i="3"/>
  <c r="E13" i="2"/>
  <c r="D13" i="2"/>
  <c r="C13" i="2"/>
  <c r="B13" i="2"/>
  <c r="AA19" i="3"/>
  <c r="Z19" i="3"/>
  <c r="Y19" i="3"/>
  <c r="X19" i="3"/>
  <c r="W19" i="3"/>
  <c r="V19" i="3"/>
  <c r="I12" i="2"/>
  <c r="H12" i="2"/>
  <c r="G12" i="2"/>
  <c r="F12" i="2"/>
  <c r="E12" i="2"/>
  <c r="D12" i="2"/>
  <c r="C12" i="2"/>
  <c r="B12" i="2"/>
  <c r="AB18" i="3"/>
  <c r="AA18" i="3"/>
  <c r="Z18" i="3"/>
  <c r="Y18" i="3"/>
  <c r="X18" i="3"/>
  <c r="W18" i="3"/>
  <c r="V18" i="3"/>
  <c r="E11" i="2"/>
  <c r="D11" i="2"/>
  <c r="C11" i="2"/>
  <c r="B11" i="2"/>
  <c r="AB17" i="3"/>
  <c r="AA17" i="3"/>
  <c r="Z17" i="3"/>
  <c r="Y17" i="3"/>
  <c r="X17" i="3"/>
  <c r="W17" i="3"/>
  <c r="V17" i="3"/>
  <c r="I10" i="2"/>
  <c r="H10" i="2"/>
  <c r="G10" i="2"/>
  <c r="F10" i="2"/>
  <c r="E10" i="2"/>
  <c r="D10" i="2"/>
  <c r="C10" i="2"/>
  <c r="B10" i="2"/>
  <c r="AB16" i="3"/>
  <c r="AA16" i="3"/>
  <c r="Z16" i="3"/>
  <c r="Y16" i="3"/>
  <c r="X16" i="3"/>
  <c r="W16" i="3"/>
  <c r="V16" i="3"/>
  <c r="I9" i="2"/>
  <c r="H9" i="2"/>
  <c r="G9" i="2"/>
  <c r="F9" i="2"/>
  <c r="E9" i="2"/>
  <c r="D9" i="2"/>
  <c r="C9" i="2"/>
  <c r="B9" i="2"/>
  <c r="AB15" i="3"/>
  <c r="AA15" i="3"/>
  <c r="Z15" i="3"/>
  <c r="Y15" i="3"/>
  <c r="X15" i="3"/>
  <c r="W15" i="3"/>
  <c r="V15" i="3"/>
  <c r="I8" i="2"/>
  <c r="H8" i="2"/>
  <c r="G8" i="2"/>
  <c r="F8" i="2"/>
  <c r="E8" i="2"/>
  <c r="D8" i="2"/>
  <c r="C8" i="2"/>
  <c r="B8" i="2"/>
  <c r="AB14" i="3"/>
  <c r="AA14" i="3"/>
  <c r="Z14" i="3"/>
  <c r="Y14" i="3"/>
  <c r="X14" i="3"/>
  <c r="W14" i="3"/>
  <c r="V14" i="3"/>
  <c r="E7" i="2"/>
  <c r="D7" i="2"/>
  <c r="C7" i="2"/>
  <c r="B7" i="2"/>
  <c r="AB13" i="3"/>
  <c r="AA13" i="3"/>
  <c r="Z13" i="3"/>
  <c r="E6" i="2"/>
  <c r="D6" i="2"/>
  <c r="C6" i="2"/>
  <c r="B6" i="2"/>
  <c r="G12" i="1"/>
  <c r="F12" i="1"/>
  <c r="E12" i="1"/>
  <c r="D12" i="1"/>
  <c r="C12" i="1"/>
  <c r="B12" i="1"/>
  <c r="C11" i="1"/>
  <c r="G10" i="1"/>
  <c r="F10" i="1"/>
  <c r="E10" i="1"/>
  <c r="D10" i="1"/>
  <c r="C10" i="1"/>
  <c r="B10" i="1"/>
  <c r="G9" i="1"/>
  <c r="F9" i="1"/>
  <c r="E9" i="1"/>
  <c r="D9" i="1"/>
  <c r="C9" i="1"/>
  <c r="B9" i="1"/>
  <c r="G8" i="1"/>
  <c r="F8" i="1"/>
  <c r="E8" i="1"/>
  <c r="D8" i="1"/>
  <c r="C8" i="1"/>
  <c r="B8" i="1"/>
  <c r="G6" i="1"/>
  <c r="F6" i="1"/>
  <c r="E6" i="1"/>
  <c r="D6" i="1"/>
  <c r="C6" i="1"/>
  <c r="B6" i="1"/>
  <c r="AB19" i="3" l="1"/>
  <c r="K19" i="3"/>
  <c r="AO21" i="3"/>
  <c r="AN21" i="3"/>
  <c r="AM21" i="3"/>
  <c r="L9" i="3"/>
  <c r="K9" i="3"/>
  <c r="J9" i="3"/>
  <c r="I9" i="3"/>
  <c r="H9" i="3"/>
  <c r="AO22" i="3"/>
  <c r="AO20" i="3"/>
  <c r="AO19" i="3"/>
  <c r="AO18" i="3"/>
  <c r="AO17" i="3"/>
  <c r="AO16" i="3"/>
  <c r="AO15" i="3"/>
  <c r="AO14" i="3"/>
  <c r="AO13" i="3"/>
  <c r="AO11" i="3"/>
  <c r="AO10" i="3"/>
  <c r="AO9" i="3"/>
  <c r="AO8" i="3"/>
  <c r="AO7" i="3"/>
  <c r="AO6" i="3"/>
  <c r="AO5" i="3"/>
  <c r="AN22" i="3"/>
  <c r="AN20" i="3"/>
  <c r="AN19" i="3"/>
  <c r="AN18" i="3"/>
  <c r="AN17" i="3"/>
  <c r="AN16" i="3"/>
  <c r="AN15" i="3"/>
  <c r="AN14" i="3"/>
  <c r="AN13" i="3"/>
  <c r="AN11" i="3"/>
  <c r="AN10" i="3"/>
  <c r="AN9" i="3"/>
  <c r="AN8" i="3"/>
  <c r="AN7" i="3"/>
  <c r="AN6" i="3"/>
  <c r="AN5" i="3"/>
  <c r="G7" i="1" l="1"/>
  <c r="F7" i="1"/>
  <c r="D7" i="1"/>
  <c r="C7" i="1"/>
  <c r="O41" i="4" l="1"/>
  <c r="N41" i="4"/>
  <c r="M41" i="4"/>
  <c r="L41" i="4"/>
  <c r="K41" i="4"/>
  <c r="G41" i="4"/>
  <c r="F41" i="4"/>
  <c r="E41" i="4"/>
  <c r="D41" i="4"/>
  <c r="J16" i="4"/>
  <c r="J17" i="4"/>
  <c r="J18" i="4"/>
  <c r="J19" i="4"/>
  <c r="J20" i="4"/>
  <c r="J21" i="4"/>
  <c r="J22" i="4"/>
  <c r="O21" i="4"/>
  <c r="N21" i="4"/>
  <c r="M21" i="4"/>
  <c r="L21" i="4"/>
  <c r="K21" i="4"/>
  <c r="G21" i="4"/>
  <c r="F21" i="4"/>
  <c r="E21" i="4"/>
  <c r="D21" i="4"/>
  <c r="C41" i="4"/>
  <c r="C31" i="4"/>
  <c r="C21" i="4"/>
  <c r="J26" i="4"/>
  <c r="J27" i="4"/>
  <c r="J28" i="4"/>
  <c r="J29" i="4"/>
  <c r="J30" i="4"/>
  <c r="J31" i="4"/>
  <c r="J32" i="4"/>
  <c r="AB9" i="3" l="1"/>
  <c r="M61" i="5" l="1"/>
  <c r="D61" i="5"/>
  <c r="L61" i="5"/>
  <c r="K61" i="5"/>
  <c r="G61" i="5"/>
  <c r="O61" i="5"/>
  <c r="F61" i="5"/>
  <c r="N61" i="5"/>
  <c r="E61" i="5"/>
  <c r="C61" i="5"/>
  <c r="M50" i="5"/>
  <c r="F50" i="5"/>
  <c r="L50" i="5"/>
  <c r="E50" i="5"/>
  <c r="K50" i="5"/>
  <c r="D50" i="5"/>
  <c r="O50" i="5"/>
  <c r="N50" i="5"/>
  <c r="G50" i="5"/>
  <c r="C50" i="5"/>
  <c r="N64" i="5"/>
  <c r="M64" i="5"/>
  <c r="G64" i="5"/>
  <c r="L64" i="5"/>
  <c r="F64" i="5"/>
  <c r="K64" i="5"/>
  <c r="E64" i="5"/>
  <c r="D64" i="5"/>
  <c r="C64" i="5"/>
  <c r="O64" i="5"/>
  <c r="L47" i="5"/>
  <c r="K47" i="5"/>
  <c r="C47" i="5"/>
  <c r="G47" i="5"/>
  <c r="F47" i="5"/>
  <c r="O47" i="5"/>
  <c r="E47" i="5"/>
  <c r="N47" i="5"/>
  <c r="D47" i="5"/>
  <c r="M47" i="5"/>
  <c r="O51" i="5"/>
  <c r="N51" i="5"/>
  <c r="M51" i="5"/>
  <c r="G51" i="5"/>
  <c r="L51" i="5"/>
  <c r="F51" i="5"/>
  <c r="K51" i="5"/>
  <c r="E51" i="5"/>
  <c r="D51" i="5"/>
  <c r="C51" i="5"/>
  <c r="F46" i="5"/>
  <c r="E46" i="5"/>
  <c r="O46" i="5"/>
  <c r="D46" i="5"/>
  <c r="N46" i="5"/>
  <c r="C46" i="5"/>
  <c r="M46" i="5"/>
  <c r="L46" i="5"/>
  <c r="K46" i="5"/>
  <c r="G46" i="5"/>
  <c r="O59" i="5"/>
  <c r="D59" i="5"/>
  <c r="N59" i="5"/>
  <c r="C59" i="5"/>
  <c r="M59" i="5"/>
  <c r="L59" i="5"/>
  <c r="K59" i="5"/>
  <c r="G59" i="5"/>
  <c r="F59" i="5"/>
  <c r="E59" i="5"/>
  <c r="K52" i="5"/>
  <c r="F52" i="5"/>
  <c r="E52" i="5"/>
  <c r="D52" i="5"/>
  <c r="O52" i="5"/>
  <c r="N52" i="5"/>
  <c r="C52" i="5"/>
  <c r="M52" i="5"/>
  <c r="L52" i="5"/>
  <c r="G52" i="5"/>
  <c r="C60" i="5"/>
  <c r="G60" i="5"/>
  <c r="F60" i="5"/>
  <c r="O60" i="5"/>
  <c r="E60" i="5"/>
  <c r="N60" i="5"/>
  <c r="D60" i="5"/>
  <c r="M60" i="5"/>
  <c r="L60" i="5"/>
  <c r="K60" i="5"/>
  <c r="F54" i="5"/>
  <c r="E54" i="5"/>
  <c r="O54" i="5"/>
  <c r="D54" i="5"/>
  <c r="N54" i="5"/>
  <c r="C54" i="5"/>
  <c r="M54" i="5"/>
  <c r="L54" i="5"/>
  <c r="K54" i="5"/>
  <c r="G54" i="5"/>
  <c r="D65" i="5"/>
  <c r="O65" i="5"/>
  <c r="N65" i="5"/>
  <c r="C65" i="5"/>
  <c r="M65" i="5"/>
  <c r="L65" i="5"/>
  <c r="G65" i="5"/>
  <c r="K65" i="5"/>
  <c r="F65" i="5"/>
  <c r="E65" i="5"/>
  <c r="C49" i="5"/>
  <c r="O49" i="5"/>
  <c r="G49" i="5"/>
  <c r="N49" i="5"/>
  <c r="F49" i="5"/>
  <c r="M49" i="5"/>
  <c r="E49" i="5"/>
  <c r="L49" i="5"/>
  <c r="D49" i="5"/>
  <c r="K49" i="5"/>
  <c r="N53" i="5"/>
  <c r="M53" i="5"/>
  <c r="L53" i="5"/>
  <c r="K53" i="5"/>
  <c r="G53" i="5"/>
  <c r="F53" i="5"/>
  <c r="C53" i="5"/>
  <c r="E53" i="5"/>
  <c r="D53" i="5"/>
  <c r="O53" i="5"/>
  <c r="O67" i="5"/>
  <c r="D67" i="5"/>
  <c r="N67" i="5"/>
  <c r="C67" i="5"/>
  <c r="M67" i="5"/>
  <c r="L67" i="5"/>
  <c r="K67" i="5"/>
  <c r="G67" i="5"/>
  <c r="F67" i="5"/>
  <c r="E67" i="5"/>
  <c r="K63" i="5"/>
  <c r="D63" i="5"/>
  <c r="O63" i="5"/>
  <c r="N63" i="5"/>
  <c r="G63" i="5"/>
  <c r="C63" i="5"/>
  <c r="M63" i="5"/>
  <c r="F63" i="5"/>
  <c r="L63" i="5"/>
  <c r="E63" i="5"/>
  <c r="O48" i="5"/>
  <c r="F48" i="5"/>
  <c r="N48" i="5"/>
  <c r="E48" i="5"/>
  <c r="C48" i="5"/>
  <c r="M48" i="5"/>
  <c r="D48" i="5"/>
  <c r="L48" i="5"/>
  <c r="K48" i="5"/>
  <c r="G48" i="5"/>
  <c r="O62" i="5"/>
  <c r="G62" i="5"/>
  <c r="N62" i="5"/>
  <c r="F62" i="5"/>
  <c r="M62" i="5"/>
  <c r="E62" i="5"/>
  <c r="L62" i="5"/>
  <c r="D62" i="5"/>
  <c r="K62" i="5"/>
  <c r="C62" i="5"/>
  <c r="L66" i="5"/>
  <c r="K66" i="5"/>
  <c r="G66" i="5"/>
  <c r="F66" i="5"/>
  <c r="C66" i="5"/>
  <c r="E66" i="5"/>
  <c r="D66" i="5"/>
  <c r="O66" i="5"/>
  <c r="N66" i="5"/>
  <c r="M66" i="5"/>
  <c r="AB6" i="3"/>
  <c r="AB7" i="3"/>
  <c r="AB5" i="3"/>
  <c r="AB11" i="3"/>
  <c r="AB10" i="3"/>
  <c r="AB8" i="3"/>
  <c r="AM16" i="3" l="1"/>
  <c r="C21" i="15" l="1"/>
  <c r="C21" i="12"/>
  <c r="E35" i="5"/>
  <c r="D35" i="5"/>
  <c r="O35" i="5"/>
  <c r="N35" i="5"/>
  <c r="M35" i="5"/>
  <c r="C35" i="5"/>
  <c r="L35" i="5"/>
  <c r="G35" i="5"/>
  <c r="F35" i="5"/>
  <c r="K35" i="5"/>
  <c r="C77" i="19"/>
  <c r="G79" i="19"/>
  <c r="D72" i="19"/>
  <c r="D76" i="19"/>
  <c r="B72" i="19"/>
  <c r="B78" i="19"/>
  <c r="B75" i="19"/>
  <c r="G75" i="19"/>
  <c r="F75" i="19"/>
  <c r="B74" i="19"/>
  <c r="C70" i="19"/>
  <c r="C74" i="19"/>
  <c r="D74" i="19"/>
  <c r="E74" i="19"/>
  <c r="B71" i="19"/>
  <c r="G73" i="19"/>
  <c r="D77" i="19"/>
  <c r="E75" i="19"/>
  <c r="D71" i="19"/>
  <c r="B79" i="19"/>
  <c r="C78" i="19"/>
  <c r="E72" i="19"/>
  <c r="F72" i="19"/>
  <c r="B73" i="19"/>
  <c r="G72" i="19"/>
  <c r="C76" i="19"/>
  <c r="D78" i="19"/>
  <c r="D70" i="19"/>
  <c r="C73" i="19"/>
  <c r="F74" i="19"/>
  <c r="C71" i="19"/>
  <c r="D73" i="19"/>
  <c r="G74" i="19"/>
  <c r="E76" i="19"/>
  <c r="D79" i="19"/>
  <c r="C79" i="19"/>
  <c r="B76" i="19"/>
  <c r="E73" i="19"/>
  <c r="C75" i="19"/>
  <c r="F76" i="19"/>
  <c r="E79" i="19"/>
  <c r="B70" i="19"/>
  <c r="B77" i="19"/>
  <c r="C72" i="19"/>
  <c r="F73" i="19"/>
  <c r="D75" i="19"/>
  <c r="G76" i="19"/>
  <c r="F79" i="19"/>
  <c r="F66" i="19"/>
  <c r="C65" i="19"/>
  <c r="D52" i="19"/>
  <c r="C64" i="19"/>
  <c r="D51" i="19"/>
  <c r="E63" i="19"/>
  <c r="C62" i="19"/>
  <c r="G49" i="19"/>
  <c r="F61" i="19"/>
  <c r="D60" i="19"/>
  <c r="F47" i="19"/>
  <c r="D45" i="19"/>
  <c r="D58" i="19"/>
  <c r="D46" i="19" l="1"/>
  <c r="G61" i="19"/>
  <c r="C60" i="19"/>
  <c r="E66" i="19"/>
  <c r="D49" i="19"/>
  <c r="D47" i="19"/>
  <c r="G62" i="19"/>
  <c r="D62" i="19"/>
  <c r="D48" i="19"/>
  <c r="E48" i="19"/>
  <c r="D59" i="19"/>
  <c r="G59" i="19"/>
  <c r="E61" i="19"/>
  <c r="D61" i="19"/>
  <c r="C61" i="19"/>
  <c r="F59" i="19"/>
  <c r="F50" i="19"/>
  <c r="E50" i="19"/>
  <c r="D50" i="19"/>
  <c r="E46" i="19"/>
  <c r="G50" i="19"/>
  <c r="G46" i="19"/>
  <c r="C66" i="19"/>
  <c r="D66" i="19"/>
  <c r="G66" i="19"/>
  <c r="C63" i="19"/>
  <c r="D65" i="19"/>
  <c r="C59" i="19"/>
  <c r="C58" i="19"/>
  <c r="E47" i="19"/>
  <c r="G47" i="19"/>
  <c r="F53" i="19"/>
  <c r="G53" i="19"/>
  <c r="E53" i="19"/>
  <c r="F62" i="19"/>
  <c r="E62" i="19"/>
  <c r="F48" i="19"/>
  <c r="E49" i="19"/>
  <c r="D64" i="19"/>
  <c r="D63" i="19"/>
  <c r="F46" i="19"/>
  <c r="G48" i="19"/>
  <c r="F49" i="19"/>
  <c r="F63" i="19"/>
  <c r="G63" i="19"/>
  <c r="E60" i="19"/>
  <c r="G60" i="19"/>
  <c r="E59" i="19"/>
  <c r="F60" i="19"/>
  <c r="D53" i="19"/>
  <c r="AM18" i="3" l="1"/>
  <c r="AM17" i="3"/>
  <c r="AM14" i="3"/>
  <c r="AM13" i="3"/>
  <c r="C18" i="12" l="1"/>
  <c r="O32" i="5"/>
  <c r="N32" i="5"/>
  <c r="G32" i="5"/>
  <c r="M32" i="5"/>
  <c r="F32" i="5"/>
  <c r="L32" i="5"/>
  <c r="E32" i="5"/>
  <c r="K32" i="5"/>
  <c r="D32" i="5"/>
  <c r="C32" i="5"/>
  <c r="C19" i="15"/>
  <c r="C19" i="12"/>
  <c r="K33" i="5"/>
  <c r="E33" i="5"/>
  <c r="D33" i="5"/>
  <c r="O33" i="5"/>
  <c r="N33" i="5"/>
  <c r="L33" i="5"/>
  <c r="F33" i="5"/>
  <c r="M33" i="5"/>
  <c r="G33" i="5"/>
  <c r="C33" i="5"/>
  <c r="C22" i="12"/>
  <c r="C22" i="15"/>
  <c r="L36" i="5"/>
  <c r="K36" i="5"/>
  <c r="G36" i="5"/>
  <c r="F36" i="5"/>
  <c r="C36" i="5"/>
  <c r="E36" i="5"/>
  <c r="O36" i="5"/>
  <c r="D36" i="5"/>
  <c r="M36" i="5"/>
  <c r="N36" i="5"/>
  <c r="C23" i="12"/>
  <c r="O37" i="5"/>
  <c r="E37" i="5"/>
  <c r="N37" i="5"/>
  <c r="D37" i="5"/>
  <c r="M37" i="5"/>
  <c r="C37" i="5"/>
  <c r="L37" i="5"/>
  <c r="K37" i="5"/>
  <c r="F37" i="5"/>
  <c r="G37" i="5"/>
  <c r="C26" i="12"/>
  <c r="O40" i="5"/>
  <c r="N40" i="5"/>
  <c r="G40" i="5"/>
  <c r="M40" i="5"/>
  <c r="F40" i="5"/>
  <c r="L40" i="5"/>
  <c r="E40" i="5"/>
  <c r="K40" i="5"/>
  <c r="D40" i="5"/>
  <c r="C40" i="5"/>
  <c r="C36" i="19"/>
  <c r="B36" i="19"/>
  <c r="E36" i="19"/>
  <c r="D36" i="19"/>
  <c r="F36" i="19"/>
  <c r="G36" i="19"/>
  <c r="C32" i="19"/>
  <c r="D32" i="19"/>
  <c r="B32" i="19"/>
  <c r="D35" i="19"/>
  <c r="E35" i="19"/>
  <c r="B35" i="19"/>
  <c r="G35" i="19"/>
  <c r="C35" i="19"/>
  <c r="F35" i="19"/>
  <c r="B39" i="19"/>
  <c r="D39" i="19"/>
  <c r="C39" i="19"/>
  <c r="D31" i="19"/>
  <c r="C31" i="19"/>
  <c r="B31" i="19"/>
  <c r="AM20" i="3"/>
  <c r="AI20" i="3"/>
  <c r="B25" i="12" l="1"/>
  <c r="O26" i="5"/>
  <c r="G26" i="5"/>
  <c r="N26" i="5"/>
  <c r="F26" i="5"/>
  <c r="M26" i="5"/>
  <c r="E26" i="5"/>
  <c r="C26" i="5"/>
  <c r="L26" i="5"/>
  <c r="D26" i="5"/>
  <c r="K26" i="5"/>
  <c r="C25" i="12"/>
  <c r="M39" i="5"/>
  <c r="E39" i="5"/>
  <c r="C39" i="5"/>
  <c r="L39" i="5"/>
  <c r="D39" i="5"/>
  <c r="K39" i="5"/>
  <c r="N39" i="5"/>
  <c r="F39" i="5"/>
  <c r="O39" i="5"/>
  <c r="G39" i="5"/>
  <c r="B25" i="19"/>
  <c r="C25" i="19"/>
  <c r="D25" i="19"/>
  <c r="B38" i="19"/>
  <c r="D38" i="19"/>
  <c r="C38" i="19"/>
  <c r="AI17" i="3"/>
  <c r="B22" i="15" l="1"/>
  <c r="B22" i="12"/>
  <c r="E23" i="5"/>
  <c r="O23" i="5"/>
  <c r="D23" i="5"/>
  <c r="N23" i="5"/>
  <c r="M23" i="5"/>
  <c r="L23" i="5"/>
  <c r="K23" i="5"/>
  <c r="C23" i="5"/>
  <c r="F23" i="5"/>
  <c r="G23" i="5"/>
  <c r="G22" i="19"/>
  <c r="B22" i="19"/>
  <c r="F22" i="19"/>
  <c r="D22" i="19"/>
  <c r="E22" i="19"/>
  <c r="C22" i="19"/>
  <c r="B66" i="19"/>
  <c r="B65" i="19"/>
  <c r="B64" i="19"/>
  <c r="B63" i="19"/>
  <c r="B62" i="19"/>
  <c r="B61" i="19"/>
  <c r="B60" i="19"/>
  <c r="B59" i="19"/>
  <c r="B58" i="19"/>
  <c r="C53" i="19"/>
  <c r="B53" i="19"/>
  <c r="C52" i="19"/>
  <c r="B52" i="19"/>
  <c r="C51" i="19"/>
  <c r="B51" i="19"/>
  <c r="C50" i="19"/>
  <c r="B50" i="19"/>
  <c r="C49" i="19"/>
  <c r="B49" i="19"/>
  <c r="C48" i="19"/>
  <c r="B48" i="19"/>
  <c r="C47" i="19"/>
  <c r="B47" i="19"/>
  <c r="C46" i="19"/>
  <c r="B46" i="19"/>
  <c r="C45" i="19"/>
  <c r="B45" i="19"/>
  <c r="AI19" i="3" l="1"/>
  <c r="AI16" i="3"/>
  <c r="AI13" i="3"/>
  <c r="L19" i="5" l="1"/>
  <c r="E19" i="5"/>
  <c r="K19" i="5"/>
  <c r="D19" i="5"/>
  <c r="C19" i="5"/>
  <c r="O19" i="5"/>
  <c r="M19" i="5"/>
  <c r="G19" i="5"/>
  <c r="N19" i="5"/>
  <c r="F19" i="5"/>
  <c r="B24" i="12"/>
  <c r="N25" i="5"/>
  <c r="E25" i="5"/>
  <c r="M25" i="5"/>
  <c r="D25" i="5"/>
  <c r="L25" i="5"/>
  <c r="K25" i="5"/>
  <c r="C25" i="5"/>
  <c r="F25" i="5"/>
  <c r="O25" i="5"/>
  <c r="G25" i="5"/>
  <c r="B21" i="15"/>
  <c r="B21" i="12"/>
  <c r="M22" i="5"/>
  <c r="C22" i="5"/>
  <c r="L22" i="5"/>
  <c r="K22" i="5"/>
  <c r="G22" i="5"/>
  <c r="F22" i="5"/>
  <c r="E22" i="5"/>
  <c r="D22" i="5"/>
  <c r="N22" i="5"/>
  <c r="O22" i="5"/>
  <c r="C24" i="19"/>
  <c r="D24" i="19"/>
  <c r="B24" i="19"/>
  <c r="G24" i="19"/>
  <c r="E24" i="19"/>
  <c r="F24" i="19"/>
  <c r="B18" i="19"/>
  <c r="D18" i="19"/>
  <c r="C18" i="19"/>
  <c r="E21" i="19"/>
  <c r="F21" i="19"/>
  <c r="G21" i="19"/>
  <c r="C21" i="19"/>
  <c r="D21" i="19"/>
  <c r="B21" i="19"/>
  <c r="B18" i="12"/>
  <c r="AQ14" i="3"/>
  <c r="AQ15" i="3"/>
  <c r="AQ16" i="3"/>
  <c r="AQ17" i="3"/>
  <c r="AQ18" i="3"/>
  <c r="AQ19" i="3"/>
  <c r="AQ20" i="3"/>
  <c r="AQ21" i="3"/>
  <c r="AQ22" i="3"/>
  <c r="AP14" i="3"/>
  <c r="AP15" i="3"/>
  <c r="AP16" i="3"/>
  <c r="AP17" i="3"/>
  <c r="AP18" i="3"/>
  <c r="AP19" i="3"/>
  <c r="AP20" i="3"/>
  <c r="AP21" i="3"/>
  <c r="AP22" i="3"/>
  <c r="AM15" i="3"/>
  <c r="AM19" i="3"/>
  <c r="AM22" i="3"/>
  <c r="AI14" i="3"/>
  <c r="AI15" i="3"/>
  <c r="AI18" i="3"/>
  <c r="AI21" i="3"/>
  <c r="AI22" i="3"/>
  <c r="AH22" i="3"/>
  <c r="AH14" i="3"/>
  <c r="AH17" i="3"/>
  <c r="AH18" i="3"/>
  <c r="AH19" i="3"/>
  <c r="AH20" i="3"/>
  <c r="AH21" i="3"/>
  <c r="AH13" i="3"/>
  <c r="AH9" i="3"/>
  <c r="F19" i="18" s="1"/>
  <c r="AI9" i="3"/>
  <c r="F29" i="18" s="1"/>
  <c r="AH10" i="3"/>
  <c r="AI10" i="3"/>
  <c r="AH11" i="3"/>
  <c r="AI11" i="3"/>
  <c r="AM8" i="3"/>
  <c r="AM9" i="3"/>
  <c r="F39" i="18" s="1"/>
  <c r="AM10" i="3"/>
  <c r="AM11" i="3"/>
  <c r="AH8" i="3"/>
  <c r="AI8" i="3"/>
  <c r="AH6" i="3"/>
  <c r="AI6" i="3"/>
  <c r="AM6" i="3"/>
  <c r="AH7" i="3"/>
  <c r="AI7" i="3"/>
  <c r="AM7" i="3"/>
  <c r="AM5" i="3"/>
  <c r="AI5" i="3"/>
  <c r="AH5" i="3"/>
  <c r="D17" i="14" l="1"/>
  <c r="D17" i="11"/>
  <c r="O38" i="4"/>
  <c r="F38" i="4"/>
  <c r="D37" i="6"/>
  <c r="C37" i="6"/>
  <c r="M38" i="4"/>
  <c r="D38" i="4"/>
  <c r="B37" i="6"/>
  <c r="L38" i="4"/>
  <c r="K38" i="4"/>
  <c r="G38" i="4"/>
  <c r="N38" i="4"/>
  <c r="E38" i="4"/>
  <c r="C38" i="4"/>
  <c r="D21" i="11"/>
  <c r="D21" i="14"/>
  <c r="K42" i="4"/>
  <c r="F42" i="4"/>
  <c r="D41" i="6"/>
  <c r="C41" i="6"/>
  <c r="D42" i="4"/>
  <c r="O42" i="4"/>
  <c r="N42" i="4"/>
  <c r="B41" i="6"/>
  <c r="L42" i="4"/>
  <c r="G42" i="4"/>
  <c r="M42" i="4"/>
  <c r="E42" i="4"/>
  <c r="C42" i="4"/>
  <c r="C24" i="12"/>
  <c r="C38" i="5"/>
  <c r="G38" i="5"/>
  <c r="O38" i="5"/>
  <c r="F38" i="5"/>
  <c r="N38" i="5"/>
  <c r="E38" i="5"/>
  <c r="M38" i="5"/>
  <c r="D38" i="5"/>
  <c r="K38" i="5"/>
  <c r="L38" i="5"/>
  <c r="D22" i="12"/>
  <c r="D22" i="15"/>
  <c r="E23" i="12"/>
  <c r="C19" i="11"/>
  <c r="M30" i="4"/>
  <c r="E30" i="4"/>
  <c r="D29" i="6"/>
  <c r="C29" i="6"/>
  <c r="B29" i="6"/>
  <c r="K30" i="4"/>
  <c r="F30" i="4"/>
  <c r="C30" i="4"/>
  <c r="O30" i="4"/>
  <c r="G30" i="4"/>
  <c r="N30" i="4"/>
  <c r="L30" i="4"/>
  <c r="D30" i="4"/>
  <c r="C17" i="11"/>
  <c r="C17" i="14"/>
  <c r="B27" i="6"/>
  <c r="O28" i="4"/>
  <c r="E28" i="4"/>
  <c r="C28" i="4"/>
  <c r="D27" i="6"/>
  <c r="C27" i="6"/>
  <c r="K28" i="4"/>
  <c r="G28" i="4"/>
  <c r="F28" i="4"/>
  <c r="D28" i="4"/>
  <c r="N28" i="4"/>
  <c r="M28" i="4"/>
  <c r="L28" i="4"/>
  <c r="D20" i="11"/>
  <c r="B40" i="6"/>
  <c r="D40" i="6"/>
  <c r="C40" i="6"/>
  <c r="B19" i="11"/>
  <c r="C19" i="6"/>
  <c r="L20" i="4"/>
  <c r="B19" i="6"/>
  <c r="O20" i="4"/>
  <c r="D20" i="4"/>
  <c r="D19" i="6"/>
  <c r="G20" i="4"/>
  <c r="C20" i="4"/>
  <c r="E20" i="4"/>
  <c r="N20" i="4"/>
  <c r="F20" i="4"/>
  <c r="M20" i="4"/>
  <c r="K20" i="4"/>
  <c r="C20" i="15"/>
  <c r="C20" i="12"/>
  <c r="N34" i="5"/>
  <c r="M34" i="5"/>
  <c r="L34" i="5"/>
  <c r="G34" i="5"/>
  <c r="K34" i="5"/>
  <c r="F34" i="5"/>
  <c r="E34" i="5"/>
  <c r="D34" i="5"/>
  <c r="C34" i="5"/>
  <c r="O34" i="5"/>
  <c r="D21" i="12"/>
  <c r="D21" i="15"/>
  <c r="E22" i="15"/>
  <c r="E22" i="12"/>
  <c r="D16" i="11"/>
  <c r="L37" i="4"/>
  <c r="C37" i="4"/>
  <c r="D36" i="6"/>
  <c r="C36" i="6"/>
  <c r="B36" i="6"/>
  <c r="F37" i="4"/>
  <c r="O37" i="4"/>
  <c r="E37" i="4"/>
  <c r="K37" i="4"/>
  <c r="N37" i="4"/>
  <c r="G37" i="4"/>
  <c r="M37" i="4"/>
  <c r="D37" i="4"/>
  <c r="B26" i="12"/>
  <c r="L27" i="5"/>
  <c r="E27" i="5"/>
  <c r="K27" i="5"/>
  <c r="D27" i="5"/>
  <c r="C27" i="5"/>
  <c r="O27" i="5"/>
  <c r="M27" i="5"/>
  <c r="N27" i="5"/>
  <c r="G27" i="5"/>
  <c r="F27" i="5"/>
  <c r="D27" i="12"/>
  <c r="D19" i="12"/>
  <c r="D19" i="15"/>
  <c r="E20" i="15"/>
  <c r="E20" i="12"/>
  <c r="B17" i="14"/>
  <c r="B17" i="11"/>
  <c r="N18" i="4"/>
  <c r="D17" i="6"/>
  <c r="C17" i="6"/>
  <c r="B17" i="6"/>
  <c r="D18" i="4"/>
  <c r="G18" i="4"/>
  <c r="E18" i="4"/>
  <c r="O18" i="4"/>
  <c r="F18" i="4"/>
  <c r="M18" i="4"/>
  <c r="L18" i="4"/>
  <c r="C18" i="4"/>
  <c r="K18" i="4"/>
  <c r="D19" i="11"/>
  <c r="M40" i="4"/>
  <c r="F40" i="4"/>
  <c r="B39" i="6"/>
  <c r="K40" i="4"/>
  <c r="D40" i="4"/>
  <c r="D39" i="6"/>
  <c r="C39" i="6"/>
  <c r="O40" i="4"/>
  <c r="G40" i="4"/>
  <c r="L40" i="4"/>
  <c r="N40" i="4"/>
  <c r="E40" i="4"/>
  <c r="C40" i="4"/>
  <c r="B27" i="12"/>
  <c r="O28" i="5"/>
  <c r="N28" i="5"/>
  <c r="M28" i="5"/>
  <c r="G28" i="5"/>
  <c r="C28" i="5"/>
  <c r="L28" i="5"/>
  <c r="F28" i="5"/>
  <c r="K28" i="5"/>
  <c r="E28" i="5"/>
  <c r="D28" i="5"/>
  <c r="D20" i="12"/>
  <c r="D20" i="15"/>
  <c r="E21" i="12"/>
  <c r="E21" i="15"/>
  <c r="B15" i="14"/>
  <c r="B15" i="11"/>
  <c r="C15" i="6"/>
  <c r="K16" i="4"/>
  <c r="D16" i="4"/>
  <c r="D15" i="6"/>
  <c r="B15" i="6"/>
  <c r="E16" i="4"/>
  <c r="O16" i="4"/>
  <c r="N16" i="4"/>
  <c r="G16" i="4"/>
  <c r="M16" i="4"/>
  <c r="C16" i="4"/>
  <c r="L16" i="4"/>
  <c r="F16" i="4"/>
  <c r="B16" i="11"/>
  <c r="K17" i="4"/>
  <c r="E17" i="4"/>
  <c r="D16" i="6"/>
  <c r="N17" i="4"/>
  <c r="C16" i="6"/>
  <c r="B16" i="6"/>
  <c r="O17" i="4"/>
  <c r="L17" i="4"/>
  <c r="G17" i="4"/>
  <c r="F17" i="4"/>
  <c r="M17" i="4"/>
  <c r="C17" i="4"/>
  <c r="D17" i="4"/>
  <c r="B21" i="11"/>
  <c r="B21" i="14"/>
  <c r="O22" i="4"/>
  <c r="E22" i="4"/>
  <c r="B21" i="6"/>
  <c r="D21" i="6"/>
  <c r="C21" i="6"/>
  <c r="F22" i="4"/>
  <c r="D22" i="4"/>
  <c r="M22" i="4"/>
  <c r="L22" i="4"/>
  <c r="N22" i="4"/>
  <c r="C22" i="4"/>
  <c r="K22" i="4"/>
  <c r="G22" i="4"/>
  <c r="B20" i="15"/>
  <c r="B20" i="12"/>
  <c r="E21" i="5"/>
  <c r="D21" i="5"/>
  <c r="C21" i="5"/>
  <c r="O21" i="5"/>
  <c r="N21" i="5"/>
  <c r="M21" i="5"/>
  <c r="K21" i="5"/>
  <c r="L21" i="5"/>
  <c r="F21" i="5"/>
  <c r="G21" i="5"/>
  <c r="D25" i="12"/>
  <c r="E26" i="12"/>
  <c r="D24" i="12"/>
  <c r="D18" i="14"/>
  <c r="D18" i="11"/>
  <c r="C38" i="6"/>
  <c r="C39" i="4"/>
  <c r="B38" i="6"/>
  <c r="O39" i="4"/>
  <c r="N39" i="4"/>
  <c r="F39" i="4"/>
  <c r="M39" i="4"/>
  <c r="E39" i="4"/>
  <c r="D38" i="6"/>
  <c r="G39" i="4"/>
  <c r="K39" i="4"/>
  <c r="L39" i="4"/>
  <c r="D39" i="4"/>
  <c r="C16" i="11"/>
  <c r="D26" i="6"/>
  <c r="L27" i="4"/>
  <c r="C26" i="6"/>
  <c r="B26" i="6"/>
  <c r="O27" i="4"/>
  <c r="D27" i="4"/>
  <c r="E27" i="4"/>
  <c r="M27" i="4"/>
  <c r="K27" i="4"/>
  <c r="N27" i="4"/>
  <c r="G27" i="4"/>
  <c r="F27" i="4"/>
  <c r="C27" i="4"/>
  <c r="C21" i="11"/>
  <c r="C21" i="14"/>
  <c r="K32" i="4"/>
  <c r="E32" i="4"/>
  <c r="B31" i="6"/>
  <c r="O32" i="4"/>
  <c r="N32" i="4"/>
  <c r="D31" i="6"/>
  <c r="C31" i="6"/>
  <c r="F32" i="4"/>
  <c r="L32" i="4"/>
  <c r="C32" i="4"/>
  <c r="M32" i="4"/>
  <c r="D32" i="4"/>
  <c r="G32" i="4"/>
  <c r="B23" i="12"/>
  <c r="K24" i="5"/>
  <c r="G24" i="5"/>
  <c r="F24" i="5"/>
  <c r="O24" i="5"/>
  <c r="E24" i="5"/>
  <c r="N24" i="5"/>
  <c r="D24" i="5"/>
  <c r="M24" i="5"/>
  <c r="L24" i="5"/>
  <c r="C24" i="5"/>
  <c r="D26" i="12"/>
  <c r="E27" i="12"/>
  <c r="E19" i="15"/>
  <c r="E19" i="12"/>
  <c r="C15" i="11"/>
  <c r="C15" i="14"/>
  <c r="E26" i="4"/>
  <c r="D25" i="6"/>
  <c r="B25" i="6"/>
  <c r="C25" i="6"/>
  <c r="L26" i="4"/>
  <c r="C26" i="4"/>
  <c r="F26" i="4"/>
  <c r="O26" i="4"/>
  <c r="G26" i="4"/>
  <c r="N26" i="4"/>
  <c r="D26" i="4"/>
  <c r="M26" i="4"/>
  <c r="K26" i="4"/>
  <c r="C18" i="11"/>
  <c r="C18" i="14"/>
  <c r="D28" i="6"/>
  <c r="C28" i="6"/>
  <c r="M29" i="4"/>
  <c r="D29" i="4"/>
  <c r="B28" i="6"/>
  <c r="G29" i="4"/>
  <c r="E29" i="4"/>
  <c r="K29" i="4"/>
  <c r="O29" i="4"/>
  <c r="F29" i="4"/>
  <c r="N29" i="4"/>
  <c r="L29" i="4"/>
  <c r="C29" i="4"/>
  <c r="C20" i="11"/>
  <c r="D30" i="6"/>
  <c r="C30" i="6"/>
  <c r="B30" i="6"/>
  <c r="B19" i="12"/>
  <c r="B19" i="15"/>
  <c r="O20" i="5"/>
  <c r="N20" i="5"/>
  <c r="M20" i="5"/>
  <c r="G20" i="5"/>
  <c r="C20" i="5"/>
  <c r="L20" i="5"/>
  <c r="F20" i="5"/>
  <c r="K20" i="5"/>
  <c r="E20" i="5"/>
  <c r="D20" i="5"/>
  <c r="E25" i="12"/>
  <c r="D15" i="14"/>
  <c r="D15" i="11"/>
  <c r="F36" i="4"/>
  <c r="O36" i="4"/>
  <c r="D36" i="4"/>
  <c r="N36" i="4"/>
  <c r="M36" i="4"/>
  <c r="D35" i="6"/>
  <c r="B35" i="6"/>
  <c r="L36" i="4"/>
  <c r="C35" i="6"/>
  <c r="G36" i="4"/>
  <c r="C36" i="4"/>
  <c r="K36" i="4"/>
  <c r="E36" i="4"/>
  <c r="B18" i="14"/>
  <c r="B18" i="11"/>
  <c r="E19" i="4"/>
  <c r="C19" i="4"/>
  <c r="D18" i="6"/>
  <c r="C18" i="6"/>
  <c r="B18" i="6"/>
  <c r="L19" i="4"/>
  <c r="O19" i="4"/>
  <c r="M19" i="4"/>
  <c r="N19" i="4"/>
  <c r="K19" i="4"/>
  <c r="G19" i="4"/>
  <c r="F19" i="4"/>
  <c r="D19" i="4"/>
  <c r="B20" i="11"/>
  <c r="B20" i="6"/>
  <c r="D20" i="6"/>
  <c r="C20" i="6"/>
  <c r="C27" i="12"/>
  <c r="K41" i="5"/>
  <c r="E41" i="5"/>
  <c r="D41" i="5"/>
  <c r="O41" i="5"/>
  <c r="N41" i="5"/>
  <c r="L41" i="5"/>
  <c r="F41" i="5"/>
  <c r="M41" i="5"/>
  <c r="C41" i="5"/>
  <c r="G41" i="5"/>
  <c r="D23" i="12"/>
  <c r="E24" i="12"/>
  <c r="B26" i="18"/>
  <c r="D26" i="18"/>
  <c r="C26" i="18"/>
  <c r="B31" i="18"/>
  <c r="C31" i="18"/>
  <c r="D31" i="18"/>
  <c r="B23" i="19"/>
  <c r="G23" i="19"/>
  <c r="E23" i="19"/>
  <c r="D23" i="19"/>
  <c r="C23" i="19"/>
  <c r="F23" i="19"/>
  <c r="D17" i="18"/>
  <c r="B17" i="18"/>
  <c r="C17" i="18"/>
  <c r="B39" i="18"/>
  <c r="C39" i="18"/>
  <c r="D39" i="18"/>
  <c r="C27" i="19"/>
  <c r="D27" i="19"/>
  <c r="G27" i="19"/>
  <c r="F27" i="19"/>
  <c r="E27" i="19"/>
  <c r="B27" i="19"/>
  <c r="E33" i="19"/>
  <c r="B33" i="19"/>
  <c r="C33" i="19"/>
  <c r="D33" i="19"/>
  <c r="F33" i="19"/>
  <c r="G33" i="19"/>
  <c r="B36" i="18"/>
  <c r="D36" i="18"/>
  <c r="C36" i="18"/>
  <c r="D38" i="18"/>
  <c r="B38" i="18"/>
  <c r="C38" i="18"/>
  <c r="B26" i="19"/>
  <c r="D26" i="19"/>
  <c r="C26" i="19"/>
  <c r="B15" i="18"/>
  <c r="C15" i="18"/>
  <c r="D15" i="18"/>
  <c r="D16" i="18"/>
  <c r="C16" i="18"/>
  <c r="B16" i="18"/>
  <c r="C21" i="18"/>
  <c r="D21" i="18"/>
  <c r="B21" i="18"/>
  <c r="E20" i="19"/>
  <c r="D20" i="19"/>
  <c r="C20" i="19"/>
  <c r="B20" i="19"/>
  <c r="G20" i="19"/>
  <c r="F20" i="19"/>
  <c r="D25" i="18"/>
  <c r="B25" i="18"/>
  <c r="C25" i="18"/>
  <c r="C28" i="18"/>
  <c r="B28" i="18"/>
  <c r="D28" i="18"/>
  <c r="D30" i="18"/>
  <c r="B30" i="18"/>
  <c r="C30" i="18"/>
  <c r="B19" i="19"/>
  <c r="C19" i="19"/>
  <c r="D19" i="19"/>
  <c r="D18" i="18"/>
  <c r="C18" i="18"/>
  <c r="B18" i="18"/>
  <c r="B20" i="18"/>
  <c r="C20" i="18"/>
  <c r="D20" i="18"/>
  <c r="E40" i="19"/>
  <c r="F40" i="19"/>
  <c r="B40" i="19"/>
  <c r="D40" i="19"/>
  <c r="C40" i="19"/>
  <c r="G40" i="19"/>
  <c r="D37" i="18"/>
  <c r="C37" i="18"/>
  <c r="B37" i="18"/>
  <c r="B41" i="18"/>
  <c r="C41" i="18"/>
  <c r="D41" i="18"/>
  <c r="B29" i="18"/>
  <c r="C29" i="18"/>
  <c r="D29" i="18"/>
  <c r="B37" i="19"/>
  <c r="F37" i="19"/>
  <c r="E37" i="19"/>
  <c r="D37" i="19"/>
  <c r="G37" i="19"/>
  <c r="C37" i="19"/>
  <c r="C35" i="18"/>
  <c r="B35" i="18"/>
  <c r="D35" i="18"/>
  <c r="B27" i="18"/>
  <c r="D27" i="18"/>
  <c r="C27" i="18"/>
  <c r="B40" i="18"/>
  <c r="C40" i="18"/>
  <c r="D40" i="18"/>
  <c r="C19" i="18"/>
  <c r="B19" i="18"/>
  <c r="D19" i="18"/>
  <c r="B34" i="19"/>
  <c r="G34" i="19"/>
  <c r="E34" i="19"/>
  <c r="C34" i="19"/>
  <c r="F34" i="19"/>
  <c r="D34" i="19"/>
  <c r="D40" i="1"/>
  <c r="F40" i="1"/>
  <c r="C40" i="1"/>
  <c r="G40" i="1"/>
  <c r="C19" i="1"/>
  <c r="D19" i="1"/>
  <c r="F19" i="1"/>
  <c r="G19" i="1"/>
  <c r="D43" i="1"/>
  <c r="G43" i="1"/>
  <c r="F43" i="1"/>
  <c r="C43" i="1"/>
  <c r="F17" i="1"/>
  <c r="G17" i="1"/>
  <c r="C17" i="1"/>
  <c r="F18" i="1"/>
  <c r="G18" i="1"/>
  <c r="C18" i="1"/>
  <c r="D18" i="1"/>
  <c r="C23" i="1"/>
  <c r="D23" i="1"/>
  <c r="G23" i="1"/>
  <c r="F23" i="1"/>
  <c r="F28" i="1"/>
  <c r="G28" i="1"/>
  <c r="C28" i="1"/>
  <c r="G33" i="1"/>
  <c r="F33" i="1"/>
  <c r="C33" i="1"/>
  <c r="D33" i="1"/>
  <c r="F39" i="1"/>
  <c r="G39" i="1"/>
  <c r="C39" i="1"/>
  <c r="G22" i="1"/>
  <c r="D22" i="1"/>
  <c r="F22" i="1"/>
  <c r="C22" i="1"/>
  <c r="D41" i="1"/>
  <c r="C41" i="1"/>
  <c r="F41" i="1"/>
  <c r="G41" i="1"/>
  <c r="D45" i="1"/>
  <c r="C45" i="1"/>
  <c r="F45" i="1"/>
  <c r="G45" i="1"/>
  <c r="C32" i="1"/>
  <c r="D32" i="1"/>
  <c r="F32" i="1"/>
  <c r="G32" i="1"/>
  <c r="F29" i="1"/>
  <c r="G29" i="1"/>
  <c r="C29" i="1"/>
  <c r="D29" i="1"/>
  <c r="D34" i="1"/>
  <c r="G34" i="1"/>
  <c r="F34" i="1"/>
  <c r="C34" i="1"/>
  <c r="D30" i="1"/>
  <c r="C30" i="1"/>
  <c r="F30" i="1"/>
  <c r="G30" i="1"/>
  <c r="F44" i="1"/>
  <c r="G44" i="1"/>
  <c r="D44" i="1"/>
  <c r="C44" i="1"/>
  <c r="F21" i="1"/>
  <c r="G21" i="1"/>
  <c r="C21" i="1"/>
  <c r="D21" i="1"/>
  <c r="B33" i="1" l="1"/>
  <c r="B44" i="1"/>
  <c r="B22" i="1"/>
  <c r="E44" i="1"/>
  <c r="E33" i="1"/>
  <c r="E22" i="1"/>
  <c r="D42" i="2" l="1"/>
  <c r="D28" i="2"/>
  <c r="E42" i="2"/>
  <c r="E28" i="2"/>
  <c r="I38" i="2"/>
  <c r="I24" i="2"/>
  <c r="D37" i="2"/>
  <c r="D23" i="2"/>
  <c r="H22" i="2"/>
  <c r="H36" i="2"/>
  <c r="I40" i="2"/>
  <c r="I26" i="2"/>
  <c r="E36" i="2"/>
  <c r="E22" i="2"/>
  <c r="H23" i="2"/>
  <c r="H37" i="2"/>
  <c r="I29" i="2"/>
  <c r="I43" i="2"/>
  <c r="D39" i="2"/>
  <c r="D25" i="2"/>
  <c r="H38" i="2"/>
  <c r="H24" i="2"/>
  <c r="E34" i="2"/>
  <c r="E20" i="2"/>
  <c r="E39" i="2"/>
  <c r="E25" i="2"/>
  <c r="E29" i="2"/>
  <c r="E43" i="2"/>
  <c r="H26" i="2"/>
  <c r="H40" i="2"/>
  <c r="E41" i="2"/>
  <c r="E27" i="2"/>
  <c r="E24" i="2"/>
  <c r="E38" i="2"/>
  <c r="D20" i="2"/>
  <c r="D34" i="2"/>
  <c r="D29" i="2"/>
  <c r="D43" i="2"/>
  <c r="D35" i="2"/>
  <c r="D21" i="2"/>
  <c r="D26" i="2"/>
  <c r="D40" i="2"/>
  <c r="D24" i="2"/>
  <c r="D38" i="2"/>
  <c r="H29" i="2"/>
  <c r="H43" i="2"/>
  <c r="E35" i="2"/>
  <c r="E21" i="2"/>
  <c r="E26" i="2"/>
  <c r="E40" i="2"/>
  <c r="E37" i="2"/>
  <c r="E23" i="2"/>
  <c r="I36" i="2"/>
  <c r="I22" i="2"/>
  <c r="D36" i="2"/>
  <c r="D22" i="2"/>
  <c r="D27" i="2"/>
  <c r="D41" i="2"/>
  <c r="I37" i="2"/>
  <c r="I23" i="2"/>
  <c r="J37" i="4" l="1"/>
  <c r="J38" i="4"/>
  <c r="J39" i="4"/>
  <c r="J40" i="4"/>
  <c r="J41" i="4"/>
  <c r="J42" i="4"/>
  <c r="J36" i="4"/>
  <c r="B37" i="4"/>
  <c r="B38" i="4"/>
  <c r="B39" i="4"/>
  <c r="B40" i="4"/>
  <c r="B41" i="4"/>
  <c r="B42" i="4"/>
  <c r="B36" i="4"/>
  <c r="B27" i="4"/>
  <c r="B28" i="4"/>
  <c r="B29" i="4"/>
  <c r="B30" i="4"/>
  <c r="B31" i="4"/>
  <c r="B32" i="4"/>
  <c r="B26" i="4"/>
  <c r="B17" i="4"/>
  <c r="B18" i="4"/>
  <c r="B19" i="4"/>
  <c r="B20" i="4"/>
  <c r="B21" i="4"/>
  <c r="B22" i="4"/>
  <c r="B16" i="4"/>
  <c r="N31" i="4" l="1"/>
  <c r="L31" i="4"/>
  <c r="K31" i="4"/>
  <c r="D31" i="4"/>
  <c r="G31" i="4"/>
  <c r="F31" i="4"/>
  <c r="M31" i="4"/>
  <c r="E31" i="4"/>
  <c r="O31" i="4"/>
  <c r="B28" i="2"/>
  <c r="C42" i="2"/>
  <c r="C28" i="2"/>
  <c r="D39" i="1"/>
  <c r="D17" i="1"/>
  <c r="D28" i="1"/>
  <c r="C35" i="2"/>
  <c r="C21" i="2"/>
  <c r="C43" i="2"/>
  <c r="C29" i="2"/>
  <c r="B36" i="2"/>
  <c r="B22" i="2"/>
  <c r="F43" i="2"/>
  <c r="F29" i="2"/>
  <c r="C36" i="2"/>
  <c r="C22" i="2"/>
  <c r="G43" i="2"/>
  <c r="G29" i="2"/>
  <c r="F24" i="2"/>
  <c r="F38" i="2"/>
  <c r="G22" i="2"/>
  <c r="G36" i="2"/>
  <c r="G38" i="2"/>
  <c r="G24" i="2"/>
  <c r="G26" i="2"/>
  <c r="G40" i="2"/>
  <c r="B38" i="2"/>
  <c r="B24" i="2"/>
  <c r="C40" i="2"/>
  <c r="C26" i="2"/>
  <c r="F36" i="2"/>
  <c r="F22" i="2"/>
  <c r="B37" i="2"/>
  <c r="B23" i="2"/>
  <c r="B41" i="2"/>
  <c r="B27" i="2"/>
  <c r="C34" i="2"/>
  <c r="C20" i="2"/>
  <c r="C37" i="2"/>
  <c r="C23" i="2"/>
  <c r="C39" i="2"/>
  <c r="C25" i="2"/>
  <c r="C27" i="2"/>
  <c r="C41" i="2"/>
  <c r="G23" i="2"/>
  <c r="G37" i="2"/>
  <c r="B40" i="2"/>
  <c r="B26" i="2"/>
  <c r="C38" i="2"/>
  <c r="C24" i="2"/>
  <c r="F26" i="2"/>
  <c r="F40" i="2"/>
  <c r="B20" i="2"/>
  <c r="B34" i="2"/>
  <c r="B39" i="2"/>
  <c r="B25" i="2"/>
  <c r="B21" i="2"/>
  <c r="B35" i="2"/>
  <c r="F23" i="2"/>
  <c r="F37" i="2"/>
  <c r="B42" i="2"/>
  <c r="B29" i="2"/>
  <c r="B43" i="2"/>
  <c r="D31" i="1" l="1"/>
  <c r="D42" i="1"/>
  <c r="D20" i="1"/>
  <c r="E43" i="1" l="1"/>
  <c r="E32" i="1"/>
  <c r="E21" i="1"/>
  <c r="E20" i="1"/>
  <c r="E42" i="1"/>
  <c r="E31" i="1"/>
  <c r="B31" i="1"/>
  <c r="B42" i="1"/>
  <c r="B20" i="1"/>
  <c r="B21" i="1" l="1"/>
  <c r="B32" i="1"/>
  <c r="B43" i="1"/>
  <c r="B28" i="1"/>
  <c r="B17" i="1"/>
  <c r="B39" i="1"/>
  <c r="B19" i="1"/>
  <c r="B30" i="1"/>
  <c r="B41" i="1"/>
  <c r="E41" i="1"/>
  <c r="E19" i="1"/>
  <c r="E30" i="1"/>
  <c r="E39" i="1"/>
  <c r="E17" i="1"/>
  <c r="E28" i="1"/>
  <c r="E34" i="1"/>
  <c r="E45" i="1"/>
  <c r="E23" i="1"/>
  <c r="F31" i="1" l="1"/>
  <c r="F42" i="1"/>
  <c r="F20" i="1"/>
  <c r="G31" i="1" l="1"/>
  <c r="G42" i="1"/>
  <c r="G20" i="1"/>
  <c r="C20" i="1"/>
  <c r="C42" i="1"/>
  <c r="C31" i="1"/>
  <c r="B45" i="1" l="1"/>
  <c r="B23" i="1"/>
  <c r="B34" i="1"/>
  <c r="B7" i="8" l="1"/>
  <c r="B11" i="8"/>
  <c r="B10" i="8"/>
  <c r="B8" i="8"/>
  <c r="B6" i="8"/>
  <c r="B5" i="8"/>
  <c r="B16" i="8" l="1"/>
  <c r="C16" i="8"/>
  <c r="D16" i="8"/>
  <c r="C21" i="8"/>
  <c r="B21" i="8"/>
  <c r="D21" i="8"/>
  <c r="D15" i="8"/>
  <c r="C15" i="8"/>
  <c r="B15" i="8"/>
  <c r="D18" i="8"/>
  <c r="C18" i="8"/>
  <c r="B18" i="8"/>
  <c r="C20" i="8"/>
  <c r="D20" i="8"/>
  <c r="B20" i="8"/>
  <c r="C17" i="8"/>
  <c r="B17" i="8"/>
  <c r="D17" i="8"/>
  <c r="B9" i="8" l="1"/>
  <c r="D19" i="8" l="1"/>
  <c r="C19" i="8"/>
  <c r="B19" i="8"/>
  <c r="B11" i="7" l="1"/>
  <c r="B50" i="7" l="1"/>
  <c r="B63" i="7"/>
  <c r="B37" i="7"/>
  <c r="B24" i="7"/>
  <c r="B11" i="9"/>
  <c r="C11" i="7"/>
  <c r="D11" i="7"/>
  <c r="C24" i="9" l="1"/>
  <c r="B24" i="9"/>
  <c r="E24" i="9"/>
  <c r="D24" i="9"/>
  <c r="D50" i="7"/>
  <c r="D24" i="7"/>
  <c r="D37" i="7"/>
  <c r="D63" i="7"/>
  <c r="C24" i="7"/>
  <c r="C63" i="7"/>
  <c r="C37" i="7"/>
  <c r="C50" i="7"/>
  <c r="B14" i="7" l="1"/>
  <c r="B12" i="7"/>
  <c r="B10" i="7"/>
  <c r="B13" i="7"/>
  <c r="B9" i="7"/>
  <c r="B8" i="7"/>
  <c r="B7" i="7"/>
  <c r="B6" i="7"/>
  <c r="B5" i="7"/>
  <c r="Y13" i="3"/>
  <c r="X13" i="3"/>
  <c r="W13" i="3"/>
  <c r="V13" i="3"/>
  <c r="B60" i="7" l="1"/>
  <c r="B21" i="7"/>
  <c r="B47" i="7"/>
  <c r="B34" i="7"/>
  <c r="B35" i="7"/>
  <c r="B61" i="7"/>
  <c r="B22" i="7"/>
  <c r="B48" i="7"/>
  <c r="B65" i="7"/>
  <c r="B52" i="7"/>
  <c r="B39" i="7"/>
  <c r="B26" i="7"/>
  <c r="B62" i="7"/>
  <c r="B49" i="7"/>
  <c r="B23" i="7"/>
  <c r="B36" i="7"/>
  <c r="N45" i="5"/>
  <c r="O45" i="5"/>
  <c r="K45" i="5"/>
  <c r="G45" i="5"/>
  <c r="C45" i="5"/>
  <c r="D44" i="19"/>
  <c r="D45" i="5"/>
  <c r="M45" i="5"/>
  <c r="L45" i="5"/>
  <c r="C44" i="19"/>
  <c r="F45" i="5"/>
  <c r="B44" i="19"/>
  <c r="E45" i="5"/>
  <c r="AP13" i="3"/>
  <c r="D18" i="12" s="1"/>
  <c r="N58" i="5"/>
  <c r="AQ13" i="3"/>
  <c r="E18" i="12" s="1"/>
  <c r="M58" i="5"/>
  <c r="G58" i="5"/>
  <c r="C58" i="5"/>
  <c r="L58" i="5"/>
  <c r="B57" i="19"/>
  <c r="D57" i="19"/>
  <c r="D58" i="5"/>
  <c r="K58" i="5"/>
  <c r="O58" i="5"/>
  <c r="E58" i="5"/>
  <c r="C57" i="19"/>
  <c r="F58" i="5"/>
  <c r="B57" i="7"/>
  <c r="B18" i="7"/>
  <c r="B44" i="7"/>
  <c r="B31" i="7"/>
  <c r="B64" i="7"/>
  <c r="B51" i="7"/>
  <c r="B38" i="7"/>
  <c r="B25" i="7"/>
  <c r="B58" i="7"/>
  <c r="B45" i="7"/>
  <c r="B32" i="7"/>
  <c r="B19" i="7"/>
  <c r="B27" i="7"/>
  <c r="B40" i="7"/>
  <c r="B66" i="7"/>
  <c r="B53" i="7"/>
  <c r="B20" i="7"/>
  <c r="B33" i="7"/>
  <c r="B59" i="7"/>
  <c r="B46" i="7"/>
  <c r="B13" i="9"/>
  <c r="B14" i="9"/>
  <c r="B12" i="9"/>
  <c r="B9" i="9"/>
  <c r="B8" i="9"/>
  <c r="B6" i="9"/>
  <c r="B10" i="9"/>
  <c r="B5" i="9"/>
  <c r="B7" i="9"/>
  <c r="E7" i="1"/>
  <c r="B7" i="1"/>
  <c r="D13" i="7"/>
  <c r="C13" i="7"/>
  <c r="C8" i="7"/>
  <c r="D8" i="7"/>
  <c r="D9" i="7"/>
  <c r="C9" i="7"/>
  <c r="C10" i="7"/>
  <c r="D10" i="7"/>
  <c r="D5" i="7"/>
  <c r="C5" i="7"/>
  <c r="C12" i="7"/>
  <c r="D12" i="7"/>
  <c r="C6" i="7"/>
  <c r="D6" i="7"/>
  <c r="C14" i="7"/>
  <c r="D14" i="7"/>
  <c r="C7" i="7"/>
  <c r="D7" i="7"/>
  <c r="C46" i="7" l="1"/>
  <c r="C33" i="7"/>
  <c r="C59" i="7"/>
  <c r="C20" i="7"/>
  <c r="D44" i="7"/>
  <c r="D18" i="7"/>
  <c r="D31" i="7"/>
  <c r="D57" i="7"/>
  <c r="C60" i="7"/>
  <c r="C34" i="7"/>
  <c r="C21" i="7"/>
  <c r="C47" i="7"/>
  <c r="B20" i="9"/>
  <c r="D20" i="9"/>
  <c r="C20" i="9"/>
  <c r="E20" i="9"/>
  <c r="B23" i="9"/>
  <c r="E23" i="9"/>
  <c r="C23" i="9"/>
  <c r="D23" i="9"/>
  <c r="D53" i="7"/>
  <c r="D66" i="7"/>
  <c r="D40" i="7"/>
  <c r="D27" i="7"/>
  <c r="C39" i="7"/>
  <c r="C65" i="7"/>
  <c r="C52" i="7"/>
  <c r="C26" i="7"/>
  <c r="C53" i="7"/>
  <c r="C66" i="7"/>
  <c r="C40" i="7"/>
  <c r="C27" i="7"/>
  <c r="D39" i="7"/>
  <c r="D26" i="7"/>
  <c r="D65" i="7"/>
  <c r="D52" i="7"/>
  <c r="D36" i="7"/>
  <c r="D23" i="7"/>
  <c r="D49" i="7"/>
  <c r="D62" i="7"/>
  <c r="B25" i="9"/>
  <c r="C25" i="9"/>
  <c r="E25" i="9"/>
  <c r="D25" i="9"/>
  <c r="C26" i="9"/>
  <c r="E26" i="9"/>
  <c r="B26" i="9"/>
  <c r="D26" i="9"/>
  <c r="D32" i="7"/>
  <c r="D58" i="7"/>
  <c r="D19" i="7"/>
  <c r="D45" i="7"/>
  <c r="B40" i="1"/>
  <c r="B29" i="1"/>
  <c r="B18" i="1"/>
  <c r="C45" i="7"/>
  <c r="C58" i="7"/>
  <c r="C19" i="7"/>
  <c r="C32" i="7"/>
  <c r="C49" i="7"/>
  <c r="C23" i="7"/>
  <c r="C36" i="7"/>
  <c r="C62" i="7"/>
  <c r="D25" i="7"/>
  <c r="D64" i="7"/>
  <c r="D51" i="7"/>
  <c r="D38" i="7"/>
  <c r="C48" i="7"/>
  <c r="C22" i="7"/>
  <c r="C35" i="7"/>
  <c r="C61" i="7"/>
  <c r="B18" i="9"/>
  <c r="E18" i="9"/>
  <c r="D18" i="9"/>
  <c r="C18" i="9"/>
  <c r="E22" i="9"/>
  <c r="C22" i="9"/>
  <c r="B22" i="9"/>
  <c r="D22" i="9"/>
  <c r="C38" i="7"/>
  <c r="C64" i="7"/>
  <c r="C51" i="7"/>
  <c r="C25" i="7"/>
  <c r="D22" i="7"/>
  <c r="D35" i="7"/>
  <c r="D48" i="7"/>
  <c r="D61" i="7"/>
  <c r="E18" i="1"/>
  <c r="E40" i="1"/>
  <c r="E29" i="1"/>
  <c r="B19" i="9"/>
  <c r="C19" i="9"/>
  <c r="E19" i="9"/>
  <c r="D19" i="9"/>
  <c r="D46" i="7"/>
  <c r="D20" i="7"/>
  <c r="D59" i="7"/>
  <c r="D33" i="7"/>
  <c r="C31" i="7"/>
  <c r="C57" i="7"/>
  <c r="C44" i="7"/>
  <c r="C18" i="7"/>
  <c r="D21" i="7"/>
  <c r="D60" i="7"/>
  <c r="D34" i="7"/>
  <c r="D47" i="7"/>
  <c r="B21" i="9"/>
  <c r="D21" i="9"/>
  <c r="C21" i="9"/>
  <c r="E21" i="9"/>
  <c r="E27" i="9"/>
  <c r="D27" i="9"/>
  <c r="B27" i="9"/>
  <c r="C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tc={32ED5D02-EDAA-1348-B571-8469560C3895}</author>
    <author>tc={5EF1392A-52FB-A24C-8C36-F8B5BD8BEE14}</author>
    <author>tc={4CF2FB30-1E8F-4A41-ACE4-F11986A2D5EC}</author>
    <author>tc={C9F48330-18D4-E14D-9748-F36D73A99646}</author>
    <author>tc={07B63E1B-A214-DA4E-8CA5-AA064B787D89}</author>
    <author>tc={71AA7217-5EAF-D440-83AD-599C4B4EB533}</author>
    <author>tc={7183E9C1-42C6-7941-A780-FE43F0BE5439}</author>
    <author>tc={9E586FA7-0CB9-BB4C-BB0D-FEBFDD1F3131}</author>
    <author>tc={A6AEDB40-547E-CE40-B03F-F1AC89E250ED}</author>
    <author>tc={950479C6-CCD5-B348-B1DF-61F5C160E33B}</author>
    <author>tc={C6613B30-A6CE-3542-A60A-80DDB4B9916E}</author>
    <author>tc={E86F2F87-E055-9644-BEA2-627F0F8D9DC8}</author>
    <author>tc={71E0F7D7-CA49-864C-AE86-E9380148A36D}</author>
    <author>tc={BD2BB800-E7B1-7C49-9AF1-4EAA6FEDF7F2}</author>
    <author>tc={C063C193-315C-A24A-AC23-059FECA94C50}</author>
    <author>tc={B4645EEA-2FF5-AE42-85F4-F1A96B88F820}</author>
    <author>tc={C919279A-3C0D-5E44-AF4A-233BFC7A7F92}</author>
    <author>tc={508BACDF-F31E-564B-B047-779BA1EF5A13}</author>
    <author>tc={C18F90BA-AFDF-7A42-A093-154441A763D4}</author>
    <author>tc={730B94E6-0924-D645-87FF-734EC2485203}</author>
    <author>tc={D2D088DD-262D-4B46-8B89-DCF24FA54B4E}</author>
    <author>tc={EB04E602-FB15-BD4B-8708-E41A5A579FE3}</author>
    <author>tc={2D939ABA-86E0-9D42-B76D-4005EA8943C1}</author>
    <author>tc={99B443E5-362E-D04E-A2CC-D5294C6C1B8F}</author>
    <author>tc={158579B5-4E08-9A47-AC57-6C34BFE692E8}</author>
    <author>tc={4C9DC98D-D3E1-D642-A181-CDCE563A95AE}</author>
    <author>tc={9051F5A0-804D-BB4D-B29B-69141628D9C8}</author>
    <author>tc={68E62A7B-824E-4742-A987-939D9A4A4258}</author>
    <author>tc={F4516728-5675-8D44-8CAD-DF2BE0C52F8C}</author>
    <author>tc={916B311F-8D86-1B40-972E-CDF90198514C}</author>
    <author>tc={391A8084-BA8A-574D-8831-7D8E674D3741}</author>
    <author>tc={E1EC1028-573F-C64E-B05C-5FB3C01EFD99}</author>
    <author>tc={8EB666BA-78D1-5344-8B86-1320F68025F3}</author>
    <author>tc={9522309C-05FA-EA41-B099-0B8D8F9E2ECB}</author>
    <author>tc={C5504647-F542-4F49-8D04-27E5F0383954}</author>
    <author>tc={E42AAC30-DD08-8C40-B836-091E15BCC08B}</author>
    <author>tc={9BD476D6-3039-B04C-B02D-85EF6C4754AC}</author>
    <author>tc={326C34BD-4189-6443-B6B3-420625BAA727}</author>
    <author>tc={CAB3B4A1-AE53-5F47-8DEC-E60FDF3939C3}</author>
    <author>tc={27F17D09-A61A-0F41-A517-00F7AED4733A}</author>
    <author>tc={0FD27637-7220-3B44-836F-6EB782448540}</author>
    <author>tc={5CE2100D-0C9D-1344-9AED-3EFA69F26410}</author>
    <author>tc={9E25CB59-1E15-4248-A1AB-C2BC9EB9FF5E}</author>
    <author>tc={DBA85576-5871-C748-BF62-1882CE003E3C}</author>
    <author>tc={8AF8F2C8-1624-9844-BE59-B3EF0AD3A55A}</author>
    <author>tc={C40E8E87-71C5-6341-BE68-DECFF56B7235}</author>
    <author>tc={69BF7DFD-5E06-2B4E-B463-3C01799DCB7D}</author>
    <author>tc={E721093F-7AF1-EE40-B709-10586ADA5451}</author>
    <author>tc={650365DC-0757-2145-B8CE-1109F3217B3D}</author>
    <author>tc={8C74AA3E-61D8-C447-975E-D02E5EFB7BA5}</author>
    <author>tc={4BAF74E9-D63E-9E45-A3BE-9D90399511C7}</author>
    <author>tc={194903E6-2D2C-4C44-9AFF-F7C042E352C1}</author>
    <author>tc={40BC73EC-A4C0-F840-8F54-2E3716498CC9}</author>
    <author>tc={0B72E565-B6A7-D040-94EB-CFB04C2E833E}</author>
    <author>tc={AA79B297-C109-9C4C-88E3-4CD27E202A8E}</author>
    <author>tc={10A8972B-76EF-9A42-9FDC-6ECF28F447E5}</author>
    <author>tc={144BAAFD-7765-9E44-9C10-FE189CC97E2F}</author>
    <author>tc={B0C45452-0C5E-7840-AE05-273BBCFB75CB}</author>
    <author>tc={324ADC83-88FF-2B46-88E0-9F425DE2C553}</author>
    <author>tc={9C6853CD-235D-084A-A0EA-93ED67252D95}</author>
    <author>tc={F57CC7E6-152C-4C4D-88F1-1601D9ACBA35}</author>
    <author>tc={48C9BA34-8A38-3745-9022-C0613A00A387}</author>
    <author>tc={0E51C4D6-45EE-254F-954A-932567D33A63}</author>
    <author>tc={24416B51-6879-9144-9E97-358FBB08DFA2}</author>
    <author>tc={CEF5D0EE-6CCA-564B-89ED-498B499FE70F}</author>
    <author>tc={D55CDB39-0926-AC49-B793-02004F3F301B}</author>
    <author>tc={FBC82D83-208F-1349-98D2-2F6808A6136D}</author>
    <author>tc={9AF97219-9320-B845-83C0-9C56BBFB7218}</author>
    <author>tc={4EF77965-B569-9E48-A83E-0079D08871FA}</author>
    <author>tc={74C4F16A-2D66-2D4C-B6FD-F4027EFD9F23}</author>
    <author>tc={71F5DF0A-E744-1F44-B434-B7B5C494F5BF}</author>
    <author>tc={CAB6EF27-7BB2-3745-A4F3-B7F82E348FE4}</author>
    <author>tc={F466D17B-043D-5F4D-BE2B-2F9D9C26C59B}</author>
    <author>tc={8EB71DC1-9898-B941-8301-D57116F947AC}</author>
    <author>tc={86A38D1A-76A5-D943-854B-4526D57A617B}</author>
    <author>tc={EAD16D4C-2B8D-C94B-B08D-4A8FF171EF23}</author>
    <author>tc={F64C91F1-FB8F-FD47-B41F-152966DF342E}</author>
    <author>tc={D463DD6F-8198-0D4D-9D69-5419EC59CB4D}</author>
    <author>tc={ECA8027A-FB81-9945-9904-0811B018B61B}</author>
    <author>tc={042AE9BC-AA90-B046-8505-4D874C3E55F2}</author>
    <author>tc={49DE4F62-702C-D240-94F8-F69B5C537268}</author>
    <author>tc={1C3805F2-FCDC-F14C-BDE5-486F0CB91D14}</author>
    <author>tc={A7D617F9-28FD-7C46-9456-519F176D664A}</author>
    <author>tc={3D9F5F0A-D766-C543-9858-99736DC4EB47}</author>
    <author>tc={3F3C29AE-DDB0-BB41-911F-4BDAE731D48B}</author>
    <author>tc={AD172573-F2EB-964B-A896-BFA123CB6C37}</author>
    <author>tc={51F73ACD-17EC-4448-B650-8F1D11A83B3A}</author>
    <author>tc={139C9B66-9349-0443-9FB2-49A627C548C4}</author>
    <author>tc={E8D84A17-ABB9-D141-A13C-BF70E7512D19}</author>
    <author>tc={A47FABAD-EB99-8147-A493-79A4908DEAF7}</author>
    <author>tc={869DF098-D848-0244-871D-6E135FE80896}</author>
    <author>tc={3C8EA7DF-BD8D-284E-9441-F862184D83BE}</author>
    <author>tc={CECFD3BD-EF59-0A4D-A481-4FE99AC5A5CE}</author>
    <author>tc={7F977CA4-C203-5B4A-9C49-511B62DDE52A}</author>
    <author>tc={6420337F-8BEB-364B-82C4-3922CB327763}</author>
    <author>tc={8D68B791-C80F-7246-BE07-E4801C5BECC0}</author>
    <author>tc={F9A3698F-60A8-EE4F-A67D-8978861FE3C5}</author>
    <author>tc={229D63C2-DCA4-1C4E-970E-938854AD6CEA}</author>
    <author>tc={002C4BCA-C03D-F344-B0D7-8F6F36901B0F}</author>
    <author>tc={ABDDA5CF-0E18-0343-8DD6-B179478284ED}</author>
    <author>tc={C7351398-F6FC-F142-B35E-21A14D1B565F}</author>
    <author>tc={06EAD1FE-1505-514B-9859-5742D0F82CDC}</author>
    <author>tc={2785EC8B-06C1-3846-B450-7262163A076C}</author>
    <author>tc={C9F9C482-73C3-3B49-AC93-B4B71CC1589C}</author>
    <author>tc={374A891B-3CD2-D34E-BCD8-0AD70794846F}</author>
    <author>tc={DC447595-73EA-A340-8C32-9514FCF5F732}</author>
    <author>tc={4C8ED1B8-E4FF-7749-810F-BF2FBCCF83E3}</author>
    <author>tc={7CC96472-6F5B-B648-A24B-722D4F1F274D}</author>
    <author>tc={2EC0B6B8-7C2C-724B-97D7-22B002904A35}</author>
    <author>tc={86F4F325-96C4-4B4E-8D30-95D315787661}</author>
    <author>tc={52E2F5FA-B578-A841-B921-C364EBC80A48}</author>
    <author>tc={AC63EC48-C8A8-5C45-B534-3138468E1404}</author>
    <author>tc={AED5C7F4-15B0-9A4C-B916-A20629E0F5C8}</author>
    <author>tc={B83AD72F-6808-FD47-BE53-C6451C1DD661}</author>
    <author>tc={45EAB9A3-CE4B-3041-9CEF-C8E1FCA30A96}</author>
    <author>tc={E64D91C1-32DD-0D40-8768-079A5BCA02EF}</author>
    <author>tc={568ABA16-34D4-E14F-8084-35CE47DE1E9F}</author>
    <author>tc={24BBF87F-C0F8-EE44-AE95-7BE8A13B5AEE}</author>
    <author>tc={4C353A6E-27E8-C24D-B8D6-3DC5E50F5342}</author>
    <author>tc={68BBA1BC-100E-6341-A897-4606376418AE}</author>
  </authors>
  <commentList>
    <comment ref="H5" authorId="0" shapeId="0" xr:uid="{32ED5D02-EDAA-1348-B571-8469560C3895}">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I5" authorId="1" shapeId="0" xr:uid="{5EF1392A-52FB-A24C-8C36-F8B5BD8BEE14}">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J5" authorId="2" shapeId="0" xr:uid="{4CF2FB30-1E8F-4A41-ACE4-F11986A2D5EC}">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K5" authorId="3" shapeId="0" xr:uid="{C9F48330-18D4-E14D-9748-F36D73A99646}">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L5" authorId="4" shapeId="0" xr:uid="{07B63E1B-A214-DA4E-8CA5-AA064B787D89}">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M5" authorId="5" shapeId="0" xr:uid="{71AA7217-5EAF-D440-83AD-599C4B4EB533}">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N5" authorId="6" shapeId="0" xr:uid="{7183E9C1-42C6-7941-A780-FE43F0BE5439}">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https://unfccc.int/documents/644999 </t>
      </text>
    </comment>
    <comment ref="AB5" authorId="7" shapeId="0" xr:uid="{9E586FA7-0CB9-BB4C-BB0D-FEBFDD1F3131}">
      <text>
        <t xml:space="preserve">[Threaded comment]
Your version of Excel allows you to read this threaded comment; however, any edits to it will get removed if the file is opened in a newer version of Excel. Learn more: https://go.microsoft.com/fwlink/?linkid=870924
Comment:
    2022 LUCF value from Australia’s First Biennial Transparency Report: https://unfccc.int/documents/644999 </t>
      </text>
    </comment>
    <comment ref="H6" authorId="8" shapeId="0" xr:uid="{A6AEDB40-547E-CE40-B03F-F1AC89E250ED}">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 The UNFCCC database lists this at: 524.1 MtCO2e.</t>
      </text>
    </comment>
    <comment ref="I6" authorId="9" shapeId="0" xr:uid="{950479C6-CCD5-B348-B1DF-61F5C160E33B}">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 The UNFCCC database lists this at: 726.68 MtCO2e.</t>
      </text>
    </comment>
    <comment ref="J6" authorId="10" shapeId="0" xr:uid="{C6613B30-A6CE-3542-A60A-80DDB4B9916E}">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t>
      </text>
    </comment>
    <comment ref="K6" authorId="11" shapeId="0" xr:uid="{E86F2F87-E055-9644-BEA2-627F0F8D9DC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 The UNFCCC database lists this at: 704.86 MtCO2e.</t>
      </text>
    </comment>
    <comment ref="L6" authorId="12" shapeId="0" xr:uid="{71E0F7D7-CA49-864C-AE86-E9380148A36D}">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 The UNFCCC database lists this at: 645.4 MtCO2e.</t>
      </text>
    </comment>
    <comment ref="M6" authorId="13" shapeId="0" xr:uid="{BD2BB800-E7B1-7C49-9AF1-4EAA6FEDF7F2}">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t>
      </text>
    </comment>
    <comment ref="N6" authorId="14" shapeId="0" xr:uid="{C063C193-315C-A24A-AC23-059FECA94C50}">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https://unfccc.int/documents/645112.</t>
      </text>
    </comment>
    <comment ref="AB6" authorId="15" shapeId="0" xr:uid="{B4645EEA-2FF5-AE42-85F4-F1A96B88F820}">
      <text>
        <t xml:space="preserve">[Threaded comment]
Your version of Excel allows you to read this threaded comment; however, any edits to it will get removed if the file is opened in a newer version of Excel. Learn more: https://go.microsoft.com/fwlink/?linkid=870924
Comment:
    2022 LUCF value from Canada’s First Biennial Transparency Report: https://unfccc.int/documents/645112 </t>
      </text>
    </comment>
    <comment ref="H7" authorId="16" shapeId="0" xr:uid="{C919279A-3C0D-5E44-AF4A-233BFC7A7F92}">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 The UNFCCC database lists this at: 4658 MtCO2e.</t>
      </text>
    </comment>
    <comment ref="I7" authorId="17" shapeId="0" xr:uid="{508BACDF-F31E-564B-B047-779BA1EF5A13}">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 The UNFCCC database lists this at: 4200 MtCO2e.</t>
      </text>
    </comment>
    <comment ref="J7" authorId="18" shapeId="0" xr:uid="{C18F90BA-AFDF-7A42-A093-154441A763D4}">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 The UNFCCC database lists this at: 3490 MtCO2e.</t>
      </text>
    </comment>
    <comment ref="K7" authorId="19" shapeId="0" xr:uid="{730B94E6-0924-D645-87FF-734EC2485203}">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 The UNFCCC database lists this at: 3340.94 MtCO2e.</t>
      </text>
    </comment>
    <comment ref="L7" authorId="20" shapeId="0" xr:uid="{D2D088DD-262D-4B46-8B89-DCF24FA54B4E}">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 The UNFCCC database lists this at: 3241 MtCO2e.</t>
      </text>
    </comment>
    <comment ref="M7" authorId="21" shapeId="0" xr:uid="{EB04E602-FB15-BD4B-8708-E41A5A579FE3}">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t>
      </text>
    </comment>
    <comment ref="N7" authorId="22" shapeId="0" xr:uid="{2D939ABA-86E0-9D42-B76D-4005EA8943C1}">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https://unfccc.int/documents/644478.</t>
      </text>
    </comment>
    <comment ref="H8" authorId="23" shapeId="0" xr:uid="{99B443E5-362E-D04E-A2CC-D5294C6C1B8F}">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 The UNFCCC database lists this at: 1206.06 MtCO2e.</t>
      </text>
    </comment>
    <comment ref="I8" authorId="24" shapeId="0" xr:uid="{158579B5-4E08-9A47-AC57-6C34BFE692E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 The UNFCCC database lists this at: 1288.62 MtCO2e.</t>
      </text>
    </comment>
    <comment ref="J8" authorId="25" shapeId="0" xr:uid="{4C9DC98D-D3E1-D642-A181-CDCE563A95AE}">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 The UNFCCC database lists this at: 1261.70 MtCO2e.</t>
      </text>
    </comment>
    <comment ref="K8" authorId="26" shapeId="0" xr:uid="{9051F5A0-804D-BB4D-B29B-69141628D9C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 The UNFCCC database lists this at: 1157.04 MtCO2e.</t>
      </text>
    </comment>
    <comment ref="L8" authorId="27" shapeId="0" xr:uid="{68E62A7B-824E-4742-A987-939D9A4A425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 The UNFCCC database lists this at: 1093.34 MtCO2e.</t>
      </text>
    </comment>
    <comment ref="M8" authorId="28" shapeId="0" xr:uid="{F4516728-5675-8D44-8CAD-DF2BE0C52F8C}">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t>
      </text>
    </comment>
    <comment ref="N8" authorId="29" shapeId="0" xr:uid="{916B311F-8D86-1B40-972E-CDF90198514C}">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https://unfccc.int/documents/642083</t>
      </text>
    </comment>
    <comment ref="AK8" authorId="30" shapeId="0" xr:uid="{391A8084-BA8A-574D-8831-7D8E674D3741}">
      <text>
        <t>[Threaded comment]
Your version of Excel allows you to read this threaded comment; however, any edits to it will get removed if the file is opened in a newer version of Excel. Learn more: https://go.microsoft.com/fwlink/?linkid=870924
Comment:
    Japan uses 1,407 MtCO2e as their fiscal year 2013 baseline value: https://www.env.go.jp/content/000291619.pdf. This differs from their calendar year 2013 value.</t>
      </text>
    </comment>
    <comment ref="H9" authorId="31" shapeId="0" xr:uid="{E1EC1028-573F-C64E-B05C-5FB3C01EFD99}">
      <text>
        <t>[Threaded comment]
Your version of Excel allows you to read this threaded comment; however, any edits to it will get removed if the file is opened in a newer version of Excel. Learn more: https://go.microsoft.com/fwlink/?linkid=870924
Comment: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t>
      </text>
    </comment>
    <comment ref="I9" authorId="32" shapeId="0" xr:uid="{8EB666BA-78D1-5344-8B86-1320F68025F3}">
      <text>
        <t xml:space="preserve">[Threaded comment]
Your version of Excel allows you to read this threaded comment; however, any edits to it will get removed if the file is opened in a newer version of Excel. Learn more: https://go.microsoft.com/fwlink/?linkid=870924
Comment:
    From the Russian Federation,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
      </text>
    </comment>
    <comment ref="J9" authorId="33" shapeId="0" xr:uid="{9522309C-05FA-EA41-B099-0B8D8F9E2ECB}">
      <text>
        <t xml:space="preserve">[Threaded comment]
Your version of Excel allows you to read this threaded comment; however, any edits to it will get removed if the file is opened in a newer version of Excel. Learn more: https://go.microsoft.com/fwlink/?linkid=870924
Comment: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
      </text>
    </comment>
    <comment ref="K9" authorId="34" shapeId="0" xr:uid="{C5504647-F542-4F49-8D04-27E5F0383954}">
      <text>
        <t xml:space="preserve">[Threaded comment]
Your version of Excel allows you to read this threaded comment; however, any edits to it will get removed if the file is opened in a newer version of Excel. Learn more: https://go.microsoft.com/fwlink/?linkid=870924
Comment: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
      </text>
    </comment>
    <comment ref="L9" authorId="35" shapeId="0" xr:uid="{E42AAC30-DD08-8C40-B836-091E15BCC08B}">
      <text>
        <t xml:space="preserve">[Threaded comment]
Your version of Excel allows you to read this threaded comment; however, any edits to it will get removed if the file is opened in a newer version of Excel. Learn more: https://go.microsoft.com/fwlink/?linkid=870924
Comment: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
      </text>
    </comment>
    <comment ref="M9" authorId="36" shapeId="0" xr:uid="{9BD476D6-3039-B04C-B02D-85EF6C4754AC}">
      <text>
        <t>[Threaded comment]
Your version of Excel allows you to read this threaded comment; however, any edits to it will get removed if the file is opened in a newer version of Excel. Learn more: https://go.microsoft.com/fwlink/?linkid=870924
Comment:
    The Russian Federation National Inventory Report submitted with Russia’s First Biennial Transparency, reported this as 1,137 MtCO2e but this wasn’t included as they use significantly different LUCF values than previous reporting: https://unfccc.int/documents/645136.</t>
      </text>
    </comment>
    <comment ref="N9" authorId="37" shapeId="0" xr:uid="{326C34BD-4189-6443-B6B3-420625BAA727}">
      <text>
        <t>[Threaded comment]
Your version of Excel allows you to read this threaded comment; however, any edits to it will get removed if the file is opened in a newer version of Excel. Learn more: https://go.microsoft.com/fwlink/?linkid=870924
Comment:
    The Russian Federation National Inventory Report submitted with Russia’s First Biennial Transparency, reported this as 813 MtCO2e but this wasn’t included as they use significantly different LUCF values than previous reporting: https://unfccc.int/documents/645136.</t>
      </text>
    </comment>
    <comment ref="H10" authorId="38" shapeId="0" xr:uid="{CAB3B4A1-AE53-5F47-8DEC-E60FDF3939C3}">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I10" authorId="39" shapeId="0" xr:uid="{27F17D09-A61A-0F41-A517-00F7AED4733A}">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J10" authorId="40" shapeId="0" xr:uid="{0FD27637-7220-3B44-836F-6EB782448540}">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K10" authorId="41" shapeId="0" xr:uid="{5CE2100D-0C9D-1344-9AED-3EFA69F26410}">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L10" authorId="42" shapeId="0" xr:uid="{9E25CB59-1E15-4248-A1AB-C2BC9EB9FF5E}">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M10" authorId="43" shapeId="0" xr:uid="{DBA85576-5871-C748-BF62-1882CE003E3C}">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N10" authorId="44" shapeId="0" xr:uid="{8AF8F2C8-1624-9844-BE59-B3EF0AD3A55A}">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https://unfccc.int/documents/645110. </t>
      </text>
    </comment>
    <comment ref="H11" authorId="45" shapeId="0" xr:uid="{C40E8E87-71C5-6341-BE68-DECFF56B7235}">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 The UNFCCC database lists this at: 5606.38 MtCO2e.</t>
      </text>
    </comment>
    <comment ref="I11" authorId="46" shapeId="0" xr:uid="{69BF7DFD-5E06-2B4E-B463-3C01799DCB7D}">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 The UNFCCC database lists this at: 6696.26 MtCO2e.</t>
      </text>
    </comment>
    <comment ref="J11" authorId="47" shapeId="0" xr:uid="{E721093F-7AF1-EE40-B709-10586ADA5451}">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 The UNFCCC database lists this at: 6065.5 MtCO2e.</t>
      </text>
    </comment>
    <comment ref="K11" authorId="48" shapeId="0" xr:uid="{650365DC-0757-2145-B8CE-1109F3217B3D}">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 The UNFCCC database lists this at: 5913.87 MtCO2e.</t>
      </text>
    </comment>
    <comment ref="L11" authorId="49" shapeId="0" xr:uid="{8C74AA3E-61D8-C447-975E-D02E5EFB7BA5}">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 The UNFCCC database lists this at: 5249.81 MtCO2e.</t>
      </text>
    </comment>
    <comment ref="M11" authorId="50" shapeId="0" xr:uid="{4BAF74E9-D63E-9E45-A3BE-9D90399511C7}">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t>
      </text>
    </comment>
    <comment ref="N11" authorId="51" shapeId="0" xr:uid="{194903E6-2D2C-4C44-9AFF-F7C042E352C1}">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https://unfccc.int/documents/645033.</t>
      </text>
    </comment>
    <comment ref="H13" authorId="52" shapeId="0" xr:uid="{40BC73EC-A4C0-F840-8F54-2E3716498CC9}">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 The UNFCCC database lists this at: 216.29 MtCO2e.</t>
      </text>
    </comment>
    <comment ref="I13" authorId="53" shapeId="0" xr:uid="{0B72E565-B6A7-D040-94EB-CFB04C2E833E}">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J13" authorId="54" shapeId="0" xr:uid="{AA79B297-C109-9C4C-88E3-4CD27E202A8E}">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K13" authorId="55" shapeId="0" xr:uid="{10A8972B-76EF-9A42-9FDC-6ECF28F447E5}">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L13" authorId="56" shapeId="0" xr:uid="{144BAAFD-7765-9E44-9C10-FE189CC97E2F}">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M13" authorId="57" shapeId="0" xr:uid="{B0C45452-0C5E-7840-AE05-273BBCFB75CB}">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N13" authorId="58" shapeId="0" xr:uid="{324ADC83-88FF-2B46-88E0-9F425DE2C553}">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AB13" authorId="59" shapeId="0" xr:uid="{9C6853CD-235D-084A-A0EA-93ED67252D95}">
      <text>
        <t>[Threaded comment]
Your version of Excel allows you to read this threaded comment; however, any edits to it will get removed if the file is opened in a newer version of Excel. Learn more: https://go.microsoft.com/fwlink/?linkid=870924
Comment:
    2022 LUCF values from Argentina’s First Biennial Transparency Report: https://unfccc.int/documents/645296. 2021 and 2020 values were 99.95 and 124.40 MtCO2e, respectively.</t>
      </text>
    </comment>
    <comment ref="AJ13" authorId="60" shapeId="0" xr:uid="{F57CC7E6-152C-4C4D-88F1-1601D9ACBA35}">
      <text>
        <t>[Threaded comment]
Your version of Excel allows you to read this threaded comment; however, any edits to it will get removed if the file is opened in a newer version of Excel. Learn more: https://go.microsoft.com/fwlink/?linkid=870924
Comment:
    From National Inventory Report submitted with Argentina’s First Biennial Transparency Report: https://unfccc.int/documents/645002.</t>
      </text>
    </comment>
    <comment ref="H14" authorId="61" shapeId="0" xr:uid="{48C9BA34-8A38-3745-9022-C0613A00A387}">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I14" authorId="62" shapeId="0" xr:uid="{0E51C4D6-45EE-254F-954A-932567D33A63}">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Note: In the UNFCCC online database this value is reported as 2,352.53 MtCO2e</t>
      </text>
    </comment>
    <comment ref="J14" authorId="63" shapeId="0" xr:uid="{24416B51-6879-9144-9E97-358FBB08DFA2}">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K14" authorId="64" shapeId="0" xr:uid="{CEF5D0EE-6CCA-564B-89ED-498B499FE70F}">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L14" authorId="65" shapeId="0" xr:uid="{D55CDB39-0926-AC49-B793-02004F3F301B}">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M14" authorId="66" shapeId="0" xr:uid="{FBC82D83-208F-1349-98D2-2F6808A6136D}">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N14" authorId="67" shapeId="0" xr:uid="{9AF97219-9320-B845-83C0-9C56BBFB7218}">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https://unfccc.int/documents/644852 </t>
      </text>
    </comment>
    <comment ref="AB14" authorId="68" shapeId="0" xr:uid="{4EF77965-B569-9E48-A83E-0079D08871FA}">
      <text>
        <t>[Threaded comment]
Your version of Excel allows you to read this threaded comment; however, any edits to it will get removed if the file is opened in a newer version of Excel. Learn more: https://go.microsoft.com/fwlink/?linkid=870924
Comment:
    2022 LUCF values from Brazil’s First Biennial Transparency Report: https://unfccc.int/documents/644852 . 2021 and 2020 values were 882.48 and 665.08 MtCO2e, respectively.</t>
      </text>
    </comment>
    <comment ref="I15" authorId="69" shapeId="0" xr:uid="{74C4F16A-2D66-2D4C-B6FD-F4027EFD9F23}">
      <text>
        <t>[Threaded comment]
Your version of Excel allows you to read this threaded comment; however, any edits to it will get removed if the file is opened in a newer version of Excel. Learn more: https://go.microsoft.com/fwlink/?linkid=870924
Comment:
    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
      </text>
    </comment>
    <comment ref="L15" authorId="70" shapeId="0" xr:uid="{71F5DF0A-E744-1F44-B434-B7B5C494F5BF}">
      <text>
        <t>[Threaded comment]
Your version of Excel allows you to read this threaded comment; however, any edits to it will get removed if the file is opened in a newer version of Excel. Learn more: https://go.microsoft.com/fwlink/?linkid=870924
Comment:
    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
      </text>
    </comment>
    <comment ref="M15" authorId="71" shapeId="0" xr:uid="{CAB6EF27-7BB2-3745-A4F3-B7F82E348FE4}">
      <text>
        <t>[Threaded comment]
Your version of Excel allows you to read this threaded comment; however, any edits to it will get removed if the file is opened in a newer version of Excel. Learn more: https://go.microsoft.com/fwlink/?linkid=870924
Comment:
    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
      </text>
    </comment>
    <comment ref="AB15" authorId="72" shapeId="0" xr:uid="{F466D17B-043D-5F4D-BE2B-2F9D9C26C59B}">
      <text>
        <t>[Threaded comment]
Your version of Excel allows you to read this threaded comment; however, any edits to it will get removed if the file is opened in a newer version of Excel. Learn more: https://go.microsoft.com/fwlink/?linkid=870924
Comment:
    2021 LUCF values from China’s First Biennial Transparency Report: https://unfccc.int/documents/645296. Values in 2020 were 1,303 MtCO2e.</t>
      </text>
    </comment>
    <comment ref="H16" authorId="73" shapeId="0" xr:uid="{8EB71DC1-9898-B941-8301-D57116F947AC}">
      <text>
        <t xml:space="preserve">[Threaded comment]
Your version of Excel allows you to read this threaded comment; however, any edits to it will get removed if the file is opened in a newer version of Excel. Learn more: https://go.microsoft.com/fwlink/?linkid=870924
Comment:
    India’s reported 1994 emissions with LUCF were 1,229 MtCO2e: https://unfccc.int/documents/645149. </t>
      </text>
    </comment>
    <comment ref="I16" authorId="74" shapeId="0" xr:uid="{86A38D1A-76A5-D943-854B-4526D57A617B}">
      <text>
        <t xml:space="preserve">[Threaded comment]
Your version of Excel allows you to read this threaded comment; however, any edits to it will get removed if the file is opened in a newer version of Excel. Learn more: https://go.microsoft.com/fwlink/?linkid=870924
Comment:
    India’s reported 2007 emissions with LUCF were 1,772 MtCO2e: https://unfccc.int/documents/645149. </t>
      </text>
    </comment>
    <comment ref="J16" authorId="75" shapeId="0" xr:uid="{EAD16D4C-2B8D-C94B-B08D-4A8FF171EF23}">
      <text>
        <t>[Threaded comment]
Your version of Excel allows you to read this threaded comment; however, any edits to it will get removed if the file is opened in a newer version of Excel. Learn more: https://go.microsoft.com/fwlink/?linkid=870924
Comment:
    India’s reported 2004 emissions with LUCF were 2,306 MtCO2e. Emissions in 2016 were 2,531: https://unfccc.int/documents/645149.</t>
      </text>
    </comment>
    <comment ref="K16" authorId="76" shapeId="0" xr:uid="{F64C91F1-FB8F-FD47-B41F-152966DF342E}">
      <text>
        <t xml:space="preserve">[Threaded comment]
Your version of Excel allows you to read this threaded comment; however, any edits to it will get removed if the file is opened in a newer version of Excel. Learn more: https://go.microsoft.com/fwlink/?linkid=870924
Comment:
    From India’s Fourth Biennial Update Report: https://unfccc.int/documents/645149 </t>
      </text>
    </comment>
    <comment ref="L16" authorId="77" shapeId="0" xr:uid="{D463DD6F-8198-0D4D-9D69-5419EC59CB4D}">
      <text>
        <t xml:space="preserve">[Threaded comment]
Your version of Excel allows you to read this threaded comment; however, any edits to it will get removed if the file is opened in a newer version of Excel. Learn more: https://go.microsoft.com/fwlink/?linkid=870924
Comment:
    From India’s Fourth Biennial Update Report: https://unfccc.int/documents/645149 </t>
      </text>
    </comment>
    <comment ref="AB16" authorId="78" shapeId="0" xr:uid="{ECA8027A-FB81-9945-9904-0811B018B61B}">
      <text>
        <t>[Threaded comment]
Your version of Excel allows you to read this threaded comment; however, any edits to it will get removed if the file is opened in a newer version of Excel. Learn more: https://go.microsoft.com/fwlink/?linkid=870924
Comment:
    2020 values from India’s Fourth Biennial Update Report: https://unfccc.int/documents/645149. 2019 value was -485 MtCO2e.</t>
      </text>
    </comment>
    <comment ref="I17" authorId="79" shapeId="0" xr:uid="{042AE9BC-AA90-B046-8505-4D874C3E55F2}">
      <text>
        <t xml:space="preserve">[Threaded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 </t>
      </text>
    </comment>
    <comment ref="J17" authorId="80" shapeId="0" xr:uid="{49DE4F62-702C-D240-94F8-F69B5C53726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t>
      </text>
    </comment>
    <comment ref="K17" authorId="81" shapeId="0" xr:uid="{1C3805F2-FCDC-F14C-BDE5-486F0CB91D14}">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t>
      </text>
    </comment>
    <comment ref="L17" authorId="82" shapeId="0" xr:uid="{A7D617F9-28FD-7C46-9456-519F176D664A}">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t>
      </text>
    </comment>
    <comment ref="M17" authorId="83" shapeId="0" xr:uid="{3D9F5F0A-D766-C543-9858-99736DC4EB47}">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t>
      </text>
    </comment>
    <comment ref="N17" authorId="84" shapeId="0" xr:uid="{3F3C29AE-DDB0-BB41-911F-4BDAE731D48B}">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https://unfccc.int/documents/645085</t>
      </text>
    </comment>
    <comment ref="AB17" authorId="85" shapeId="0" xr:uid="{AD172573-F2EB-964B-A896-BFA123CB6C37}">
      <text>
        <t>[Threaded comment]
Your version of Excel allows you to read this threaded comment; however, any edits to it will get removed if the file is opened in a newer version of Excel. Learn more: https://go.microsoft.com/fwlink/?linkid=870924
Comment:
    2022 LUCF values from Indonesia’s First Biennial Transparency Report:https://unfccc.int/documents/645085. 2021 and 2020 values were 326.28 and 375.88 MtCO2e, respectively.</t>
      </text>
    </comment>
    <comment ref="H18" authorId="86" shapeId="0" xr:uid="{51F73ACD-17EC-4448-B650-8F1D11A83B3A}">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https://unfccc.int/documents/645206. The UNFCCC database lists this at: 456.58 MtCO2e.</t>
      </text>
    </comment>
    <comment ref="K18" authorId="87" shapeId="0" xr:uid="{139C9B66-9349-0443-9FB2-49A627C548C4}">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https://unfccc.int/documents/645206.</t>
      </text>
    </comment>
    <comment ref="L18" authorId="88" shapeId="0" xr:uid="{E8D84A17-ABB9-D141-A13C-BF70E7512D19}">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https://unfccc.int/documents/645206.</t>
      </text>
    </comment>
    <comment ref="M18" authorId="89" shapeId="0" xr:uid="{A47FABAD-EB99-8147-A493-79A4908DEAF7}">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https://unfccc.int/documents/645206.</t>
      </text>
    </comment>
    <comment ref="N18" authorId="90" shapeId="0" xr:uid="{869DF098-D848-0244-871D-6E135FE80896}">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https://unfccc.int/documents/645206.</t>
      </text>
    </comment>
    <comment ref="AB18" authorId="91" shapeId="0" xr:uid="{3C8EA7DF-BD8D-284E-9441-F862184D83BE}">
      <text>
        <t>[Threaded comment]
Your version of Excel allows you to read this threaded comment; however, any edits to it will get removed if the file is opened in a newer version of Excel. Learn more: https://go.microsoft.com/fwlink/?linkid=870924
Comment:
    2022 LUCF values from Mexico’s First Biennial Transparency Report: https://unfccc.int/documents/645206. 2021 and 2020 values were -186.9 and -183.9 MtCO2e, respectively.</t>
      </text>
    </comment>
    <comment ref="H19" authorId="92" shapeId="0" xr:uid="{CECFD3BD-EF59-0A4D-A481-4FE99AC5A5CE}">
      <text>
        <t>[Threaded comment]
Your version of Excel allows you to read this threaded comment; however, any edits to it will get removed if the file is opened in a newer version of Excel. Learn more: https://go.microsoft.com/fwlink/?linkid=870924
Comment:
    From UNFCCC database on national reporting.</t>
      </text>
    </comment>
    <comment ref="K19" authorId="93" shapeId="0" xr:uid="{7F977CA4-C203-5B4A-9C49-511B62DDE52A}">
      <text>
        <t>[Threaded comment]
Your version of Excel allows you to read this threaded comment; however, any edits to it will get removed if the file is opened in a newer version of Excel. Learn more: https://go.microsoft.com/fwlink/?linkid=870924
Comment:
    From Saudi Arabia’s Second Biennial Update Report: https://unfccc.int/documents/637725. Only includes CO2, CH4, N20, and LUCF (so doesn’t include emissions of HFCs, PFCs, SF6, and NF3.</t>
      </text>
    </comment>
    <comment ref="AB19" authorId="94" shapeId="0" xr:uid="{6420337F-8BEB-364B-82C4-3922CB327763}">
      <text>
        <t>[Threaded comment]
Your version of Excel allows you to read this threaded comment; however, any edits to it will get removed if the file is opened in a newer version of Excel. Learn more: https://go.microsoft.com/fwlink/?linkid=870924
Comment:
    2021 values from WRI’s Climate Watch Data.</t>
      </text>
    </comment>
    <comment ref="I20" authorId="95" shapeId="0" xr:uid="{8D68B791-C80F-7246-BE07-E4801C5BECC0}">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J20" authorId="96" shapeId="0" xr:uid="{F9A3698F-60A8-EE4F-A67D-8978861FE3C5}">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K20" authorId="97" shapeId="0" xr:uid="{229D63C2-DCA4-1C4E-970E-938854AD6CEA}">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L20" authorId="98" shapeId="0" xr:uid="{002C4BCA-C03D-F344-B0D7-8F6F36901B0F}">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M20" authorId="99" shapeId="0" xr:uid="{ABDDA5CF-0E18-0343-8DD6-B179478284ED}">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N20" authorId="100" shapeId="0" xr:uid="{C7351398-F6FC-F142-B35E-21A14D1B565F}">
      <text>
        <t>[Threaded comment]
Your version of Excel allows you to read this threaded comment; however, any edits to it will get removed if the file is opened in a newer version of Excel. Learn more: https://go.microsoft.com/fwlink/?linkid=870924
Comment:
    From 9th National Inventory Report (NIR): https://www.dffe.gov.za/sites/default/files/legislations/nemaq_nggireportt_g52067gon5850.pdf. Values using GWPs from AR5 as reported in the South African NIR.</t>
      </text>
    </comment>
    <comment ref="AB20" authorId="101" shapeId="0" xr:uid="{06EAD1FE-1505-514B-9859-5742D0F82CDC}">
      <text>
        <t>[Threaded comment]
Your version of Excel allows you to read this threaded comment; however, any edits to it will get removed if the file is opened in a newer version of Excel. Learn more: https://go.microsoft.com/fwlink/?linkid=870924
Comment:
    2022 values from South Africa’s 9th National Inventory Report (NIR): https://www.dffe.gov.za/sites/default/files/legislations/nemaq_nggireportt_g52067gon5850.pdf. 2021 and 2020 values were -22.41 and -35.09 MtCO2e, respectively.</t>
      </text>
    </comment>
    <comment ref="H21" authorId="102" shapeId="0" xr:uid="{2785EC8B-06C1-3846-B450-7262163A076C}">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I21" authorId="103" shapeId="0" xr:uid="{C9F9C482-73C3-3B49-AC93-B4B71CC1589C}">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J21" authorId="104" shapeId="0" xr:uid="{374A891B-3CD2-D34E-BCD8-0AD70794846F}">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K21" authorId="105" shapeId="0" xr:uid="{DC447595-73EA-A340-8C32-9514FCF5F732}">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L21" authorId="106" shapeId="0" xr:uid="{4C8ED1B8-E4FF-7749-810F-BF2FBCCF83E3}">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M21" authorId="107" shapeId="0" xr:uid="{7CC96472-6F5B-B648-A24B-722D4F1F274D}">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N21" authorId="108" shapeId="0" xr:uid="{2EC0B6B8-7C2C-724B-97D7-22B002904A35}">
      <text>
        <t>[Threaded comment]
Your version of Excel allows you to read this threaded comment; however, any edits to it will get removed if the file is opened in a newer version of Excel. Learn more: https://go.microsoft.com/fwlink/?linkid=870924
Comment:
    From South Korea GHG Inventory 1990-2022 report: https://www.gir.go.kr/home/board/read.do?pagerOffset=0&amp;maxPageItems=10&amp;maxIndexPages=10&amp;menuId=36&amp;boardId=79&amp;boardMasterId=2. Uses the 2006 IPCC Guidelines and global warming potentials from the IPCC’s Fifth Assessment report.</t>
      </text>
    </comment>
    <comment ref="AB21" authorId="109" shapeId="0" xr:uid="{86F4F325-96C4-4B4E-8D30-95D315787661}">
      <text>
        <t>[Threaded comment]
Your version of Excel allows you to read this threaded comment; however, any edits to it will get removed if the file is opened in a newer version of Excel. Learn more: https://go.microsoft.com/fwlink/?linkid=870924
Comment:
    2022 values from South Korea’s First Biennial Transparency Report: https://unfccc.int/documents/645637. 2021 and 2020 values were -39.0 and -38.8 MtCO2e, respectively.</t>
      </text>
    </comment>
    <comment ref="AL21" authorId="110" shapeId="0" xr:uid="{52E2F5FA-B578-A841-B921-C364EBC80A48}">
      <text>
        <t>[Threaded comment]
Your version of Excel allows you to read this threaded comment; however, any edits to it will get removed if the file is opened in a newer version of Excel. Learn more: https://go.microsoft.com/fwlink/?linkid=870924
Comment:
    Uses the 2018 value that South Korea applies to its 2030 NDC: https://unfccc.int/sites/default/files/NDC/2022-06/211223_The%20Republic%20of%20Korea%27s%20Enhanced%20Update%20of%20its%20First%20Nationally%20Determined%20Contribution_211227_editorial%20change.pdf. This value is doesn’t include LULUCF, but South Korea quantifies its emissions cuts against that value. This 2018 emissions level is based upon South Korea’s 2020 National GHG inventory report which is different than their recent inventory reports which use the IPCC Fifth Assessment Report global warming potential values.</t>
      </text>
    </comment>
    <comment ref="AM21" authorId="111" shapeId="0" xr:uid="{AC63EC48-C8A8-5C45-B534-3138468E1404}">
      <text>
        <t>[Threaded comment]
Your version of Excel allows you to read this threaded comment; however, any edits to it will get removed if the file is opened in a newer version of Excel. Learn more: https://go.microsoft.com/fwlink/?linkid=870924
Comment:
    Uses the economy-wide values with LUCF from South Korea’s latest National GHG Inventory Report.</t>
      </text>
    </comment>
    <comment ref="H22" authorId="112" shapeId="0" xr:uid="{AED5C7F4-15B0-9A4C-B916-A20629E0F5C8}">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 The UNFCCC database lists this at: 153.02 MtCO2e.</t>
      </text>
    </comment>
    <comment ref="I22" authorId="113" shapeId="0" xr:uid="{B83AD72F-6808-FD47-BE53-C6451C1DD661}">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 The UNFCCC database lists this at: 265.8 MtCO2e.</t>
      </text>
    </comment>
    <comment ref="J22" authorId="114" shapeId="0" xr:uid="{45EAB9A3-CE4B-3041-9CEF-C8E1FCA30A96}">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 The UNFCCC database lists this at: 402.16 MtCO2e.</t>
      </text>
    </comment>
    <comment ref="K22" authorId="115" shapeId="0" xr:uid="{E64D91C1-32DD-0D40-8768-079A5BCA02EF}">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 The UNFCCC database lists this at: 446.0 MtCO2e.</t>
      </text>
    </comment>
    <comment ref="L22" authorId="116" shapeId="0" xr:uid="{568ABA16-34D4-E14F-8084-35CE47DE1E9F}">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 The UNFCCC database lists this at: 467.04 MtCO2e.</t>
      </text>
    </comment>
    <comment ref="M22" authorId="117" shapeId="0" xr:uid="{24BBF87F-C0F8-EE44-AE95-7BE8A13B5AEE}">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t>
      </text>
    </comment>
    <comment ref="N22" authorId="118" shapeId="0" xr:uid="{4C353A6E-27E8-C24D-B8D6-3DC5E50F5342}">
      <text>
        <t>[Threaded comment]
Your version of Excel allows you to read this threaded comment; however, any edits to it will get removed if the file is opened in a newer version of Excel. Learn more: https://go.microsoft.com/fwlink/?linkid=870924
Comment:
    From First Biennial Transparency Report: https://unfccc.int/documents/643353</t>
      </text>
    </comment>
    <comment ref="AB22" authorId="119" shapeId="0" xr:uid="{68BBA1BC-100E-6341-A897-4606376418AE}">
      <text>
        <t>[Threaded comment]
Your version of Excel allows you to read this threaded comment; however, any edits to it will get removed if the file is opened in a newer version of Excel. Learn more: https://go.microsoft.com/fwlink/?linkid=870924
Comment:
    2022 values from Türkiye’s First Biennial Transparency Report: https://unfccc.int/documents/643353. 2021 and 2020 values were -48.01 and -57.75 MtCO2e, respectively.</t>
      </text>
    </comment>
  </commentList>
</comments>
</file>

<file path=xl/sharedStrings.xml><?xml version="1.0" encoding="utf-8"?>
<sst xmlns="http://schemas.openxmlformats.org/spreadsheetml/2006/main" count="1297" uniqueCount="216">
  <si>
    <t>% Cut Compared to 2019</t>
  </si>
  <si>
    <t>NZ by 2050</t>
  </si>
  <si>
    <t>NZ by 2045</t>
  </si>
  <si>
    <t>2005 Start</t>
  </si>
  <si>
    <t>2015 Start</t>
  </si>
  <si>
    <t>Country</t>
  </si>
  <si>
    <t>2005 start to NZ50</t>
  </si>
  <si>
    <t>2015 start to NZ50</t>
  </si>
  <si>
    <t>2005 start to NZ45</t>
  </si>
  <si>
    <t>2015  start to NZ 2045</t>
  </si>
  <si>
    <t>Australia</t>
  </si>
  <si>
    <t>Canada</t>
  </si>
  <si>
    <t>Japan</t>
  </si>
  <si>
    <t>EU</t>
  </si>
  <si>
    <t>UK</t>
  </si>
  <si>
    <t>US</t>
  </si>
  <si>
    <t>Russia</t>
  </si>
  <si>
    <t>Methodology/sources:</t>
  </si>
  <si>
    <t>Argentina</t>
  </si>
  <si>
    <t>Brazil</t>
  </si>
  <si>
    <t>China</t>
  </si>
  <si>
    <t>India</t>
  </si>
  <si>
    <t>Indonesia</t>
  </si>
  <si>
    <t>Saudi Arabia</t>
  </si>
  <si>
    <t>South Africa</t>
  </si>
  <si>
    <t>Median</t>
  </si>
  <si>
    <t>5th Percentile</t>
  </si>
  <si>
    <t>95th Percentile</t>
  </si>
  <si>
    <t>Maximum</t>
  </si>
  <si>
    <t>Minimim</t>
  </si>
  <si>
    <t>South Korea</t>
  </si>
  <si>
    <t>Mexico</t>
  </si>
  <si>
    <t>Turkey</t>
  </si>
  <si>
    <t>United States</t>
  </si>
  <si>
    <t>European Union (27)</t>
  </si>
  <si>
    <t>2025-min</t>
  </si>
  <si>
    <t>2025-max</t>
  </si>
  <si>
    <t>2030-min</t>
  </si>
  <si>
    <t>2030-max</t>
  </si>
  <si>
    <t>Peaked</t>
  </si>
  <si>
    <t>Non-Peaked</t>
  </si>
  <si>
    <t>Climate Watch</t>
  </si>
  <si>
    <t>UNFCCC</t>
  </si>
  <si>
    <t>EU-27</t>
  </si>
  <si>
    <t>NZ by 2050+</t>
  </si>
  <si>
    <t>Country:</t>
  </si>
  <si>
    <t>2025 start to NZ50 min</t>
  </si>
  <si>
    <t>2025 start to NZ50 max</t>
  </si>
  <si>
    <t>2030 start to NZ50 min</t>
  </si>
  <si>
    <t>2030 start to NZ50 max</t>
  </si>
  <si>
    <t>2025 start to NZ50+ min</t>
  </si>
  <si>
    <t>2025 start to NZ50+ max</t>
  </si>
  <si>
    <t>2030 start to NZ50+ min</t>
  </si>
  <si>
    <t>2030 start NZ50+ max</t>
  </si>
  <si>
    <t>n/a</t>
  </si>
  <si>
    <t>Turkiye</t>
  </si>
  <si>
    <t xml:space="preserve">NZ by 2050 </t>
  </si>
  <si>
    <t>2035</t>
  </si>
  <si>
    <t>United Kingdom</t>
  </si>
  <si>
    <t>European Union</t>
  </si>
  <si>
    <t>Türkiye</t>
  </si>
  <si>
    <t>2035 high</t>
  </si>
  <si>
    <t>2035 low</t>
  </si>
  <si>
    <t>2035 mid</t>
  </si>
  <si>
    <t>IPCC "C1 Scenarios"</t>
  </si>
  <si>
    <t>IPCC "C2 Scenarios"</t>
  </si>
  <si>
    <t># of Scenarios</t>
  </si>
  <si>
    <t>Straight-Line to Net Zero Scenarios</t>
  </si>
  <si>
    <t>IPCC Scenarios</t>
  </si>
  <si>
    <r>
      <t>Total GHGs in 2035 (MMTCO</t>
    </r>
    <r>
      <rPr>
        <b/>
        <vertAlign val="subscript"/>
        <sz val="14"/>
        <color theme="1"/>
        <rFont val="Aptos Narrow (Body)"/>
      </rPr>
      <t>2</t>
    </r>
    <r>
      <rPr>
        <b/>
        <sz val="14"/>
        <color theme="1"/>
        <rFont val="Aptos Narrow"/>
        <family val="2"/>
        <scheme val="minor"/>
      </rPr>
      <t>e)</t>
    </r>
  </si>
  <si>
    <r>
      <rPr>
        <b/>
        <sz val="12"/>
        <color theme="1"/>
        <rFont val="Aptos Narrow"/>
        <family val="2"/>
        <scheme val="minor"/>
      </rPr>
      <t>SL</t>
    </r>
    <r>
      <rPr>
        <sz val="12"/>
        <color theme="1"/>
        <rFont val="Aptos Narrow"/>
        <family val="2"/>
        <scheme val="minor"/>
      </rPr>
      <t>= Straight-Line Scenarios</t>
    </r>
  </si>
  <si>
    <r>
      <rPr>
        <b/>
        <sz val="12"/>
        <color theme="1"/>
        <rFont val="Aptos Narrow"/>
        <family val="2"/>
        <scheme val="minor"/>
      </rPr>
      <t>IPCC</t>
    </r>
    <r>
      <rPr>
        <sz val="12"/>
        <color theme="1"/>
        <rFont val="Aptos Narrow"/>
        <family val="2"/>
        <scheme val="minor"/>
      </rPr>
      <t xml:space="preserve"> = scenarios from IPCC 1.5C scenarios database</t>
    </r>
  </si>
  <si>
    <r>
      <rPr>
        <b/>
        <sz val="12"/>
        <color theme="1"/>
        <rFont val="Aptos Narrow"/>
        <family val="2"/>
        <scheme val="minor"/>
      </rPr>
      <t>CA</t>
    </r>
    <r>
      <rPr>
        <sz val="12"/>
        <color theme="1"/>
        <rFont val="Aptos Narrow"/>
        <family val="2"/>
        <scheme val="minor"/>
      </rPr>
      <t xml:space="preserve"> = Climate Analytics 1.5C pathway scenarios</t>
    </r>
  </si>
  <si>
    <r>
      <rPr>
        <b/>
        <sz val="12"/>
        <color theme="1"/>
        <rFont val="Aptos Narrow"/>
        <family val="2"/>
        <scheme val="minor"/>
      </rPr>
      <t>"Peaked Countries":</t>
    </r>
    <r>
      <rPr>
        <sz val="12"/>
        <color theme="1"/>
        <rFont val="Aptos Narrow"/>
        <family val="2"/>
        <scheme val="minor"/>
      </rPr>
      <t xml:space="preserve"> Australia, Canada, Japan, EU, UK, US, Russia</t>
    </r>
  </si>
  <si>
    <r>
      <rPr>
        <b/>
        <sz val="12"/>
        <color theme="1"/>
        <rFont val="Aptos Narrow"/>
        <family val="2"/>
        <scheme val="minor"/>
      </rPr>
      <t>"Non-Peaked Countries":</t>
    </r>
    <r>
      <rPr>
        <sz val="12"/>
        <color theme="1"/>
        <rFont val="Aptos Narrow"/>
        <family val="2"/>
        <scheme val="minor"/>
      </rPr>
      <t xml:space="preserve"> Argentina, Brazil, China, India, Indonesia, Saudi Arabia, South Africa, South Korea (Republic of Korea), Türkiye</t>
    </r>
  </si>
  <si>
    <t>Labels for Each Benchmark Scenario:</t>
  </si>
  <si>
    <t>Straight-Line Secnarios:</t>
  </si>
  <si>
    <t>Benchmark Scenarios:</t>
  </si>
  <si>
    <t>Country Groupings:</t>
  </si>
  <si>
    <t>IPCC Scenarios:</t>
  </si>
  <si>
    <r>
      <rPr>
        <b/>
        <sz val="12"/>
        <color theme="1"/>
        <rFont val="Aptos Narrow"/>
        <family val="2"/>
        <scheme val="minor"/>
      </rPr>
      <t>1990 start to NZ50</t>
    </r>
    <r>
      <rPr>
        <sz val="12"/>
        <color theme="1"/>
        <rFont val="Aptos Narrow"/>
        <family val="2"/>
        <scheme val="minor"/>
      </rPr>
      <t xml:space="preserve"> = Straight-line reduction from 1990 levels and declining to net zero in 2050</t>
    </r>
  </si>
  <si>
    <r>
      <rPr>
        <b/>
        <sz val="12"/>
        <color theme="1"/>
        <rFont val="Aptos Narrow"/>
        <family val="2"/>
        <scheme val="minor"/>
      </rPr>
      <t>2005 start to NZ50</t>
    </r>
    <r>
      <rPr>
        <sz val="12"/>
        <color theme="1"/>
        <rFont val="Aptos Narrow"/>
        <family val="2"/>
        <scheme val="minor"/>
      </rPr>
      <t xml:space="preserve"> = Straight-line reduction from 2005 levels and declining to net zero in 2050</t>
    </r>
  </si>
  <si>
    <r>
      <rPr>
        <b/>
        <sz val="12"/>
        <color theme="1"/>
        <rFont val="Aptos Narrow"/>
        <family val="2"/>
        <scheme val="minor"/>
      </rPr>
      <t>2015 start to NZ50</t>
    </r>
    <r>
      <rPr>
        <sz val="12"/>
        <color theme="1"/>
        <rFont val="Aptos Narrow"/>
        <family val="2"/>
        <scheme val="minor"/>
      </rPr>
      <t xml:space="preserve"> = Straight-line reduction from 2015levels and declining to net zero in 2050</t>
    </r>
  </si>
  <si>
    <r>
      <rPr>
        <b/>
        <sz val="12"/>
        <color theme="1"/>
        <rFont val="Aptos Narrow"/>
        <family val="2"/>
        <scheme val="minor"/>
      </rPr>
      <t>1990 start to NZ45</t>
    </r>
    <r>
      <rPr>
        <sz val="12"/>
        <color theme="1"/>
        <rFont val="Aptos Narrow"/>
        <family val="2"/>
        <scheme val="minor"/>
      </rPr>
      <t xml:space="preserve"> = Straight-line reduction from 1990 levels and declining to net zero in 2045</t>
    </r>
  </si>
  <si>
    <r>
      <rPr>
        <b/>
        <sz val="12"/>
        <color theme="1"/>
        <rFont val="Aptos Narrow"/>
        <family val="2"/>
        <scheme val="minor"/>
      </rPr>
      <t>2005 start to NZ45</t>
    </r>
    <r>
      <rPr>
        <sz val="12"/>
        <color theme="1"/>
        <rFont val="Aptos Narrow"/>
        <family val="2"/>
        <scheme val="minor"/>
      </rPr>
      <t xml:space="preserve"> = Straight-line reduction from 2005 levels and declining to net zero in 2045</t>
    </r>
  </si>
  <si>
    <r>
      <rPr>
        <b/>
        <sz val="12"/>
        <color theme="1"/>
        <rFont val="Aptos Narrow"/>
        <family val="2"/>
        <scheme val="minor"/>
      </rPr>
      <t>2015 start to NZ45</t>
    </r>
    <r>
      <rPr>
        <sz val="12"/>
        <color theme="1"/>
        <rFont val="Aptos Narrow"/>
        <family val="2"/>
        <scheme val="minor"/>
      </rPr>
      <t xml:space="preserve"> = Straight-line reduction from 2015levels and declining to net zero in 2045</t>
    </r>
  </si>
  <si>
    <r>
      <rPr>
        <b/>
        <sz val="12"/>
        <color theme="1"/>
        <rFont val="Aptos Narrow"/>
        <family val="2"/>
        <scheme val="minor"/>
      </rPr>
      <t>IPCC "C1" scenarios:</t>
    </r>
    <r>
      <rPr>
        <sz val="12"/>
        <color theme="1"/>
        <rFont val="Aptos Narrow"/>
        <family val="2"/>
        <scheme val="minor"/>
      </rPr>
      <t xml:space="preserve"> "C1" scenarios from IPCC minimal or low 1.5°C overshoot </t>
    </r>
  </si>
  <si>
    <r>
      <rPr>
        <b/>
        <sz val="12"/>
        <color theme="1"/>
        <rFont val="Aptos Narrow"/>
        <family val="2"/>
        <scheme val="minor"/>
      </rPr>
      <t>IPCC "C2" scenarios:</t>
    </r>
    <r>
      <rPr>
        <sz val="12"/>
        <color theme="1"/>
        <rFont val="Aptos Narrow"/>
        <family val="2"/>
        <scheme val="minor"/>
      </rPr>
      <t xml:space="preserve"> "C2" scenarios from IPCC high 1.5°C overshoot scenarios</t>
    </r>
  </si>
  <si>
    <r>
      <rPr>
        <b/>
        <sz val="12"/>
        <color theme="1"/>
        <rFont val="Aptos Narrow"/>
        <family val="2"/>
        <scheme val="minor"/>
      </rPr>
      <t># of Scenarios</t>
    </r>
    <r>
      <rPr>
        <sz val="12"/>
        <color theme="1"/>
        <rFont val="Aptos Narrow"/>
        <family val="2"/>
        <scheme val="minor"/>
      </rPr>
      <t xml:space="preserve"> = the number of scenarios in the IPCC database run for that country under each scenario (e.g., C1 or C2)</t>
    </r>
  </si>
  <si>
    <r>
      <rPr>
        <b/>
        <sz val="12"/>
        <color theme="1"/>
        <rFont val="Aptos Narrow"/>
        <family val="2"/>
        <scheme val="minor"/>
      </rPr>
      <t>Median</t>
    </r>
    <r>
      <rPr>
        <sz val="12"/>
        <color theme="1"/>
        <rFont val="Aptos Narrow"/>
        <family val="2"/>
        <scheme val="minor"/>
      </rPr>
      <t xml:space="preserve"> = the median from the scenario for that country</t>
    </r>
  </si>
  <si>
    <r>
      <rPr>
        <b/>
        <sz val="14"/>
        <color theme="1"/>
        <rFont val="Aptos Narrow"/>
        <family val="2"/>
        <scheme val="minor"/>
      </rPr>
      <t>Tab Labels:</t>
    </r>
    <r>
      <rPr>
        <sz val="14"/>
        <color theme="1"/>
        <rFont val="Aptos Narrow"/>
        <family val="2"/>
        <scheme val="minor"/>
      </rPr>
      <t xml:space="preserve"> </t>
    </r>
  </si>
  <si>
    <r>
      <rPr>
        <b/>
        <sz val="12"/>
        <color theme="1"/>
        <rFont val="Aptos Narrow"/>
        <family val="2"/>
        <scheme val="minor"/>
      </rPr>
      <t>2035 high =</t>
    </r>
    <r>
      <rPr>
        <sz val="12"/>
        <color theme="1"/>
        <rFont val="Aptos Narrow"/>
        <family val="2"/>
        <scheme val="minor"/>
      </rPr>
      <t xml:space="preserve"> highest emissions from the Climate Analytics scenario</t>
    </r>
  </si>
  <si>
    <r>
      <rPr>
        <b/>
        <sz val="12"/>
        <color theme="1"/>
        <rFont val="Aptos Narrow"/>
        <family val="2"/>
        <scheme val="minor"/>
      </rPr>
      <t>2035 low =</t>
    </r>
    <r>
      <rPr>
        <sz val="12"/>
        <color theme="1"/>
        <rFont val="Aptos Narrow"/>
        <family val="2"/>
        <scheme val="minor"/>
      </rPr>
      <t xml:space="preserve"> lowest emissions from the Climate Analytics scenario</t>
    </r>
  </si>
  <si>
    <r>
      <rPr>
        <b/>
        <sz val="12"/>
        <color theme="1"/>
        <rFont val="Aptos Narrow"/>
        <family val="2"/>
        <scheme val="minor"/>
      </rPr>
      <t>2035 mid =</t>
    </r>
    <r>
      <rPr>
        <sz val="12"/>
        <color theme="1"/>
        <rFont val="Aptos Narrow"/>
        <family val="2"/>
        <scheme val="minor"/>
      </rPr>
      <t xml:space="preserve"> mid point emissions between the low and high from Climate Analytics scenario</t>
    </r>
  </si>
  <si>
    <t>Climate Analytics (CA) Scenarios:</t>
  </si>
  <si>
    <t>Climate Action Tracker (CAT) Scenarios:</t>
  </si>
  <si>
    <r>
      <rPr>
        <b/>
        <sz val="12"/>
        <color theme="1"/>
        <rFont val="Aptos Narrow"/>
        <family val="2"/>
        <scheme val="minor"/>
      </rPr>
      <t>2035 high =</t>
    </r>
    <r>
      <rPr>
        <sz val="12"/>
        <color theme="1"/>
        <rFont val="Aptos Narrow"/>
        <family val="2"/>
        <scheme val="minor"/>
      </rPr>
      <t xml:space="preserve"> highest emissions from the Climate Action Tracker scenario</t>
    </r>
  </si>
  <si>
    <r>
      <rPr>
        <b/>
        <sz val="12"/>
        <color theme="1"/>
        <rFont val="Aptos Narrow"/>
        <family val="2"/>
        <scheme val="minor"/>
      </rPr>
      <t>2035 low =</t>
    </r>
    <r>
      <rPr>
        <sz val="12"/>
        <color theme="1"/>
        <rFont val="Aptos Narrow"/>
        <family val="2"/>
        <scheme val="minor"/>
      </rPr>
      <t xml:space="preserve"> lowest emissions from the Climate Action Tracker scenario</t>
    </r>
  </si>
  <si>
    <r>
      <rPr>
        <b/>
        <sz val="12"/>
        <color theme="1"/>
        <rFont val="Aptos Narrow"/>
        <family val="2"/>
        <scheme val="minor"/>
      </rPr>
      <t>2035 mid =</t>
    </r>
    <r>
      <rPr>
        <sz val="12"/>
        <color theme="1"/>
        <rFont val="Aptos Narrow"/>
        <family val="2"/>
        <scheme val="minor"/>
      </rPr>
      <t xml:space="preserve"> mid point emissions between the low and high from Climate Action Tracker scenario</t>
    </r>
  </si>
  <si>
    <t>Data for Comparison to historic, 2025, or 2030 values:</t>
  </si>
  <si>
    <r>
      <t>Historic Emissions (MtCO</t>
    </r>
    <r>
      <rPr>
        <vertAlign val="subscript"/>
        <sz val="12"/>
        <rFont val="Aptos Narrow (Body)"/>
      </rPr>
      <t>2</t>
    </r>
    <r>
      <rPr>
        <sz val="12"/>
        <rFont val="Aptos Narrow"/>
        <family val="2"/>
        <scheme val="minor"/>
      </rPr>
      <t>e)</t>
    </r>
  </si>
  <si>
    <r>
      <t>Projected Emissions (MtCO</t>
    </r>
    <r>
      <rPr>
        <vertAlign val="subscript"/>
        <sz val="12"/>
        <rFont val="Aptos Narrow (Body)"/>
      </rPr>
      <t>2</t>
    </r>
    <r>
      <rPr>
        <sz val="12"/>
        <rFont val="Aptos Narrow"/>
        <family val="2"/>
        <scheme val="minor"/>
      </rPr>
      <t>e)</t>
    </r>
  </si>
  <si>
    <t>2035  low</t>
  </si>
  <si>
    <r>
      <rPr>
        <b/>
        <sz val="12"/>
        <rFont val="Aptos Narrow (Body)"/>
      </rPr>
      <t>UNFCC:</t>
    </r>
    <r>
      <rPr>
        <sz val="12"/>
        <rFont val="Aptos Narrow (Body)"/>
      </rPr>
      <t xml:space="preserve"> from </t>
    </r>
    <r>
      <rPr>
        <u/>
        <sz val="12"/>
        <color theme="9" tint="-0.499984740745262"/>
        <rFont val="Aptos Narrow (Body)"/>
      </rPr>
      <t>national reporting to the UNFCCC</t>
    </r>
  </si>
  <si>
    <r>
      <rPr>
        <b/>
        <sz val="12"/>
        <color theme="1"/>
        <rFont val="Aptos Narrow (Body)"/>
      </rPr>
      <t>Climate Watch:</t>
    </r>
    <r>
      <rPr>
        <sz val="12"/>
        <color theme="10"/>
        <rFont val="Aptos Narrow"/>
        <family val="2"/>
        <scheme val="minor"/>
      </rPr>
      <t xml:space="preserve"> </t>
    </r>
    <r>
      <rPr>
        <sz val="12"/>
        <rFont val="Aptos Narrow (Body)"/>
      </rPr>
      <t xml:space="preserve">from </t>
    </r>
    <r>
      <rPr>
        <u/>
        <sz val="12"/>
        <color theme="9" tint="-0.499984740745262"/>
        <rFont val="Aptos Narrow (Body)"/>
      </rPr>
      <t>WRI Climate Watch</t>
    </r>
  </si>
  <si>
    <t>Climate Analytics Scenarios</t>
  </si>
  <si>
    <r>
      <rPr>
        <b/>
        <sz val="12"/>
        <color theme="1"/>
        <rFont val="Aptos Narrow"/>
        <family val="2"/>
        <scheme val="minor"/>
      </rPr>
      <t>Source</t>
    </r>
    <r>
      <rPr>
        <sz val="12"/>
        <color theme="1"/>
        <rFont val="Aptos Narrow"/>
        <family val="2"/>
        <scheme val="minor"/>
      </rPr>
      <t>: Author's calculations</t>
    </r>
  </si>
  <si>
    <r>
      <rPr>
        <b/>
        <sz val="12"/>
        <color theme="1"/>
        <rFont val="Aptos Narrow (Body)"/>
      </rPr>
      <t>Source</t>
    </r>
    <r>
      <rPr>
        <sz val="12"/>
        <color theme="1"/>
        <rFont val="Aptos Narrow (Body)"/>
      </rPr>
      <t xml:space="preserve">: Author's calculations based upon data from </t>
    </r>
    <r>
      <rPr>
        <u/>
        <sz val="12"/>
        <color theme="10"/>
        <rFont val="Aptos Narrow"/>
        <family val="2"/>
        <scheme val="minor"/>
      </rPr>
      <t xml:space="preserve">Climate Analytics 1.5°C national pathways </t>
    </r>
    <r>
      <rPr>
        <sz val="12"/>
        <color theme="1"/>
        <rFont val="Aptos Narrow (Body)"/>
      </rPr>
      <t>with author's LUCF adjustment</t>
    </r>
  </si>
  <si>
    <t>% Compared to 1990</t>
  </si>
  <si>
    <t>% Compared to 2005</t>
  </si>
  <si>
    <t>% Compared to 2019</t>
  </si>
  <si>
    <t>% Compared to 2005 Levels</t>
  </si>
  <si>
    <t>% Compared to 2019 Levels</t>
  </si>
  <si>
    <r>
      <rPr>
        <b/>
        <sz val="12"/>
        <color theme="1"/>
        <rFont val="Aptos Narrow (Body)"/>
      </rPr>
      <t>Source:</t>
    </r>
    <r>
      <rPr>
        <sz val="12"/>
        <color theme="1"/>
        <rFont val="Aptos Narrow (Body)"/>
      </rPr>
      <t xml:space="preserve"> Based upon data from the </t>
    </r>
    <r>
      <rPr>
        <u/>
        <sz val="12"/>
        <color theme="10"/>
        <rFont val="Aptos Narrow"/>
        <family val="2"/>
        <scheme val="minor"/>
      </rPr>
      <t>IPCC AR6 Explorer and Database files</t>
    </r>
  </si>
  <si>
    <t>% Compared to 1990 Levels</t>
  </si>
  <si>
    <t>% Compared to 2005 levels</t>
  </si>
  <si>
    <t>% Compared to 2019 levels</t>
  </si>
  <si>
    <t>Climate Action Tracker Scenarios</t>
  </si>
  <si>
    <r>
      <rPr>
        <b/>
        <sz val="12"/>
        <color theme="1"/>
        <rFont val="Aptos Narrow (Body)"/>
      </rPr>
      <t>Source:</t>
    </r>
    <r>
      <rPr>
        <sz val="12"/>
        <color theme="1"/>
        <rFont val="Aptos Narrow (Body)"/>
      </rPr>
      <t xml:space="preserve"> Author's calculations based upon data from </t>
    </r>
    <r>
      <rPr>
        <u/>
        <sz val="12"/>
        <color theme="10"/>
        <rFont val="Aptos Narrow"/>
        <family val="2"/>
        <scheme val="minor"/>
      </rPr>
      <t>Climate Action Tracker “1.5°C Paris Agreement Compatible” pathways</t>
    </r>
    <r>
      <rPr>
        <sz val="12"/>
        <color theme="1"/>
        <rFont val="Aptos Narrow (Body)"/>
      </rPr>
      <t xml:space="preserve"> with author's LUCF adjustment</t>
    </r>
  </si>
  <si>
    <t>Assumed LUCF Value</t>
  </si>
  <si>
    <r>
      <rPr>
        <b/>
        <sz val="12"/>
        <color theme="1"/>
        <rFont val="Aptos Narrow (Body)"/>
      </rPr>
      <t>Climate Action Tracker "Policies &amp; Action" 2025-min &amp; max</t>
    </r>
    <r>
      <rPr>
        <sz val="12"/>
        <color theme="1"/>
        <rFont val="Aptos Narrow"/>
        <family val="2"/>
        <scheme val="minor"/>
      </rPr>
      <t xml:space="preserve"> from </t>
    </r>
    <r>
      <rPr>
        <u/>
        <sz val="12"/>
        <color theme="10"/>
        <rFont val="Aptos Narrow"/>
        <family val="2"/>
        <scheme val="minor"/>
      </rPr>
      <t>Climate Action Tracker "policies and actions" scenario</t>
    </r>
    <r>
      <rPr>
        <sz val="12"/>
        <color theme="1"/>
        <rFont val="Aptos Narrow (Body)"/>
      </rPr>
      <t>, with the inclusion of "Assumed LUCF Value"</t>
    </r>
  </si>
  <si>
    <r>
      <rPr>
        <b/>
        <sz val="12"/>
        <color theme="1"/>
        <rFont val="Aptos Narrow (Body)"/>
      </rPr>
      <t>Climate Action Tracker "Policies &amp; Action" 2030-min &amp; max</t>
    </r>
    <r>
      <rPr>
        <sz val="12"/>
        <color theme="1"/>
        <rFont val="Aptos Narrow"/>
        <family val="2"/>
        <scheme val="minor"/>
      </rPr>
      <t xml:space="preserve"> from </t>
    </r>
    <r>
      <rPr>
        <u/>
        <sz val="12"/>
        <color theme="10"/>
        <rFont val="Aptos Narrow"/>
        <family val="2"/>
        <scheme val="minor"/>
      </rPr>
      <t>Climate Action Tracker "policies and actions" scenario</t>
    </r>
    <r>
      <rPr>
        <sz val="12"/>
        <color theme="1"/>
        <rFont val="Aptos Narrow (Body)"/>
      </rPr>
      <t>, with the inclusion of "Assumed LUCF Value"</t>
    </r>
  </si>
  <si>
    <t>Climate Action Tracker "Policies &amp; Action" with "Assumed LUCF Value"</t>
  </si>
  <si>
    <t>Climate Action Tracker "Unconditional NDCs" with "Assumed LUCF Value"</t>
  </si>
  <si>
    <r>
      <rPr>
        <b/>
        <sz val="12"/>
        <color theme="1"/>
        <rFont val="Aptos Narrow (Body)"/>
      </rPr>
      <t>Climate Action Tracker "Unconditional NDCs" 2030-min &amp; max</t>
    </r>
    <r>
      <rPr>
        <sz val="12"/>
        <color theme="1"/>
        <rFont val="Aptos Narrow"/>
        <family val="2"/>
        <scheme val="minor"/>
      </rPr>
      <t xml:space="preserve"> from </t>
    </r>
    <r>
      <rPr>
        <u/>
        <sz val="12"/>
        <color theme="10"/>
        <rFont val="Aptos Narrow"/>
        <family val="2"/>
        <scheme val="minor"/>
      </rPr>
      <t>Climate Action Tracker "policies and actions" scenario</t>
    </r>
    <r>
      <rPr>
        <sz val="12"/>
        <color theme="1"/>
        <rFont val="Aptos Narrow (Body)"/>
      </rPr>
      <t>, with the inclusion of "Assumed LUCF Value"</t>
    </r>
  </si>
  <si>
    <t>2035 Total</t>
  </si>
  <si>
    <t>2005 Levels</t>
  </si>
  <si>
    <t>2019 Levels</t>
  </si>
  <si>
    <r>
      <rPr>
        <b/>
        <sz val="12"/>
        <color theme="1"/>
        <rFont val="Aptos Narrow (Body)"/>
      </rPr>
      <t>Climate Action Tracker "Policies &amp; Action" 2025-min (P&amp;A-min) =</t>
    </r>
    <r>
      <rPr>
        <sz val="12"/>
        <color theme="1"/>
        <rFont val="Aptos Narrow"/>
        <family val="2"/>
        <scheme val="minor"/>
      </rPr>
      <t xml:space="preserve"> lowest emissions value from </t>
    </r>
    <r>
      <rPr>
        <u/>
        <sz val="12"/>
        <color theme="10"/>
        <rFont val="Aptos Narrow"/>
        <family val="2"/>
        <scheme val="minor"/>
      </rPr>
      <t>Climate Action Tracker "policies and actions" scenario</t>
    </r>
    <r>
      <rPr>
        <sz val="12"/>
        <color theme="1"/>
        <rFont val="Aptos Narrow (Body)"/>
      </rPr>
      <t>, with the inclusion of an assumed LUCF value as explained in the methodology (and included in a column)</t>
    </r>
  </si>
  <si>
    <r>
      <rPr>
        <b/>
        <sz val="12"/>
        <color theme="1"/>
        <rFont val="Aptos Narrow (Body)"/>
      </rPr>
      <t>Climate Action Tracker "Policies &amp; Action" 2025-max (P&amp;A-max) =</t>
    </r>
    <r>
      <rPr>
        <sz val="12"/>
        <color theme="1"/>
        <rFont val="Aptos Narrow"/>
        <family val="2"/>
        <scheme val="minor"/>
      </rPr>
      <t xml:space="preserve"> highest emissions value from </t>
    </r>
    <r>
      <rPr>
        <u/>
        <sz val="12"/>
        <color theme="10"/>
        <rFont val="Aptos Narrow"/>
        <family val="2"/>
        <scheme val="minor"/>
      </rPr>
      <t>Climate Action Tracker "policies and actions" scenario</t>
    </r>
    <r>
      <rPr>
        <sz val="12"/>
        <color theme="1"/>
        <rFont val="Aptos Narrow (Body)"/>
      </rPr>
      <t>, with the inclusion of an assumed LUCF value as explained in the methodology (and included in a column)</t>
    </r>
  </si>
  <si>
    <t>% Compared to 2025 P&amp;A-Min Levels</t>
  </si>
  <si>
    <t>% Compared to 2025 P&amp;A-Max Levels</t>
  </si>
  <si>
    <t>% Compared to 1990 levels</t>
  </si>
  <si>
    <t>% Compared to 2025 P&amp;A-min</t>
  </si>
  <si>
    <t>% Compared to 2025 P&amp;A-max</t>
  </si>
  <si>
    <t>1990 Levels</t>
  </si>
  <si>
    <t xml:space="preserve"> % Compared to 1990, 2005, 2019 Levels</t>
  </si>
  <si>
    <t>% Compared to 2005, 2019, 2025 P&amp;A-min, and 2025 P&amp;A-max</t>
  </si>
  <si>
    <t>2025 P&amp;A-Min</t>
  </si>
  <si>
    <t>2025 P&amp;A-Max</t>
  </si>
  <si>
    <r>
      <rPr>
        <b/>
        <sz val="12"/>
        <color theme="1"/>
        <rFont val="Aptos Narrow"/>
        <family val="2"/>
        <scheme val="minor"/>
      </rPr>
      <t>Maximum =</t>
    </r>
    <r>
      <rPr>
        <sz val="12"/>
        <color theme="1"/>
        <rFont val="Aptos Narrow"/>
        <family val="2"/>
        <scheme val="minor"/>
      </rPr>
      <t xml:space="preserve"> </t>
    </r>
    <r>
      <rPr>
        <sz val="12"/>
        <color theme="1"/>
        <rFont val="Aptos Narrow"/>
        <family val="2"/>
        <scheme val="minor"/>
      </rPr>
      <t>Maximum values from the IPCC scenarios for the country</t>
    </r>
  </si>
  <si>
    <r>
      <rPr>
        <b/>
        <sz val="12"/>
        <color theme="1"/>
        <rFont val="Aptos Narrow"/>
        <family val="2"/>
        <scheme val="minor"/>
      </rPr>
      <t>Minimim =</t>
    </r>
    <r>
      <rPr>
        <sz val="12"/>
        <color theme="1"/>
        <rFont val="Aptos Narrow"/>
        <family val="2"/>
        <scheme val="minor"/>
      </rPr>
      <t xml:space="preserve"> </t>
    </r>
    <r>
      <rPr>
        <sz val="12"/>
        <color theme="1"/>
        <rFont val="Aptos Narrow"/>
        <family val="2"/>
        <scheme val="minor"/>
      </rPr>
      <t>Minimum values from the IPCC scenarios for the country</t>
    </r>
  </si>
  <si>
    <r>
      <rPr>
        <b/>
        <sz val="12"/>
        <color theme="1"/>
        <rFont val="Aptos Narrow"/>
        <family val="2"/>
        <scheme val="minor"/>
      </rPr>
      <t>5th Percentile =</t>
    </r>
    <r>
      <rPr>
        <sz val="12"/>
        <color theme="1"/>
        <rFont val="Aptos Narrow"/>
        <family val="2"/>
        <scheme val="minor"/>
      </rPr>
      <t xml:space="preserve"> 5th percentile value from the IPCC scenarios for the country</t>
    </r>
  </si>
  <si>
    <r>
      <rPr>
        <b/>
        <sz val="12"/>
        <color theme="1"/>
        <rFont val="Aptos Narrow"/>
        <family val="2"/>
        <scheme val="minor"/>
      </rPr>
      <t>95th Percentile =</t>
    </r>
    <r>
      <rPr>
        <sz val="12"/>
        <color theme="1"/>
        <rFont val="Aptos Narrow"/>
        <family val="2"/>
        <scheme val="minor"/>
      </rPr>
      <t xml:space="preserve"> </t>
    </r>
    <r>
      <rPr>
        <sz val="12"/>
        <color theme="1"/>
        <rFont val="Aptos Narrow"/>
        <family val="2"/>
        <scheme val="minor"/>
      </rPr>
      <t>95th percentile from the IPCC scenarios for the country</t>
    </r>
  </si>
  <si>
    <t>1990 start to NZ45</t>
  </si>
  <si>
    <t>1990 start to NZ50</t>
  </si>
  <si>
    <t>2015  start to NZ45</t>
  </si>
  <si>
    <t>Historice Base Year &amp; Future Value Used for Comparison</t>
  </si>
  <si>
    <r>
      <t>MtCO</t>
    </r>
    <r>
      <rPr>
        <vertAlign val="subscript"/>
        <sz val="12"/>
        <rFont val="Aptos Narrow (Body)"/>
      </rPr>
      <t>2</t>
    </r>
    <r>
      <rPr>
        <sz val="12"/>
        <rFont val="Aptos Narrow"/>
        <family val="2"/>
        <scheme val="minor"/>
      </rPr>
      <t>e</t>
    </r>
  </si>
  <si>
    <t>https://www.nrdc.org/sites/default/files/2024-11/methodology-nationally-determined-contribution-benchmarks-2035.pdf</t>
  </si>
  <si>
    <r>
      <rPr>
        <b/>
        <sz val="12"/>
        <color theme="1"/>
        <rFont val="Aptos Narrow (Body)"/>
      </rPr>
      <t>Source:</t>
    </r>
    <r>
      <rPr>
        <sz val="12"/>
        <color theme="1"/>
        <rFont val="Aptos Narrow (Body)"/>
      </rPr>
      <t xml:space="preserve"> Cui, R., M., Borrero, C., Bertram, J., Behrendt, A., Rader, M., George, D., Churlyaev, A., Kreis, J., Lou, A., Miller, X., Fu, T., Tibebu, K., O’Keefe, X., Li, M., Zhu, A., Zhao, C., Squire, N., Hultman, J., Snarski, B., Buddi (2024). </t>
    </r>
    <r>
      <rPr>
        <u/>
        <sz val="12"/>
        <color theme="10"/>
        <rFont val="Aptos Narrow"/>
        <family val="2"/>
        <scheme val="minor"/>
      </rPr>
      <t>Enhancing Global Ambition for 2035: Assessment of High-Ambition Country Pathways.</t>
    </r>
    <r>
      <rPr>
        <sz val="12"/>
        <color theme="1"/>
        <rFont val="Aptos Narrow (Body)"/>
      </rPr>
      <t xml:space="preserve"> Center for Global Sustainability, University of Maryland.</t>
    </r>
  </si>
  <si>
    <r>
      <rPr>
        <b/>
        <sz val="14"/>
        <color theme="1"/>
        <rFont val="Aptos Narrow (Body)"/>
      </rPr>
      <t xml:space="preserve">Source: </t>
    </r>
    <r>
      <rPr>
        <sz val="14"/>
        <color theme="1"/>
        <rFont val="Aptos Narrow (Body)"/>
      </rPr>
      <t xml:space="preserve">Author's calculations based upon data from </t>
    </r>
    <r>
      <rPr>
        <u/>
        <sz val="14"/>
        <color theme="10"/>
        <rFont val="Aptos Narrow"/>
        <family val="2"/>
        <scheme val="minor"/>
      </rPr>
      <t>Climate Action Tracker “1.5°C Paris Agreement Compatible” pathways</t>
    </r>
    <r>
      <rPr>
        <sz val="14"/>
        <color theme="1"/>
        <rFont val="Aptos Narrow (Body)"/>
      </rPr>
      <t xml:space="preserve"> with author's LUCF adjustment</t>
    </r>
  </si>
  <si>
    <r>
      <rPr>
        <b/>
        <sz val="14"/>
        <color theme="1"/>
        <rFont val="Aptos Narrow (Body)"/>
      </rPr>
      <t>Source:</t>
    </r>
    <r>
      <rPr>
        <sz val="14"/>
        <color theme="1"/>
        <rFont val="Aptos Narrow (Body)"/>
      </rPr>
      <t xml:space="preserve"> Author's calculations based upon data from </t>
    </r>
    <r>
      <rPr>
        <u/>
        <sz val="14"/>
        <color theme="10"/>
        <rFont val="Aptos Narrow"/>
        <family val="2"/>
        <scheme val="minor"/>
      </rPr>
      <t xml:space="preserve">Climate Analytics 1.5°C national pathways </t>
    </r>
    <r>
      <rPr>
        <sz val="14"/>
        <color theme="1"/>
        <rFont val="Aptos Narrow (Body)"/>
      </rPr>
      <t>with author's LUCF adjustment</t>
    </r>
  </si>
  <si>
    <r>
      <rPr>
        <b/>
        <sz val="16"/>
        <color theme="1"/>
        <rFont val="Aptos Narrow (Body)"/>
      </rPr>
      <t>Source:</t>
    </r>
    <r>
      <rPr>
        <sz val="16"/>
        <color theme="1"/>
        <rFont val="Aptos Narrow (Body)"/>
      </rPr>
      <t xml:space="preserve"> Based upon data from the </t>
    </r>
    <r>
      <rPr>
        <u/>
        <sz val="16"/>
        <color theme="10"/>
        <rFont val="Aptos Narrow"/>
        <family val="2"/>
        <scheme val="minor"/>
      </rPr>
      <t>IPCC AR6 Explorer and Database files</t>
    </r>
  </si>
  <si>
    <t>Center for Global Sustainability (CGS) Scenarios:</t>
  </si>
  <si>
    <r>
      <rPr>
        <b/>
        <sz val="12"/>
        <color theme="1"/>
        <rFont val="Aptos Narrow"/>
        <family val="2"/>
        <scheme val="minor"/>
      </rPr>
      <t>2035 high ambition =</t>
    </r>
    <r>
      <rPr>
        <sz val="12"/>
        <color theme="1"/>
        <rFont val="Aptos Narrow"/>
        <family val="2"/>
        <scheme val="minor"/>
      </rPr>
      <t xml:space="preserve"> "high ambition" scenario</t>
    </r>
  </si>
  <si>
    <t>Center for Global Sustainability Scenarios</t>
  </si>
  <si>
    <t>SL-Peaked Countries</t>
  </si>
  <si>
    <t>SL-Non-Peaked Countries</t>
  </si>
  <si>
    <t>IPCC-Peaked Countries</t>
  </si>
  <si>
    <t>IPCC-Non-Peaked Countries</t>
  </si>
  <si>
    <t>CA-Peaked Countries</t>
  </si>
  <si>
    <t>CA-Non-Peaked Countries</t>
  </si>
  <si>
    <t>CAT-Peaked Countries</t>
  </si>
  <si>
    <t>CAT-Non-Peaked Countries</t>
  </si>
  <si>
    <t>CGS-Peaked Countries</t>
  </si>
  <si>
    <t>CGS-Non-Peaked Countries</t>
  </si>
  <si>
    <r>
      <rPr>
        <b/>
        <sz val="12"/>
        <color theme="1"/>
        <rFont val="Aptos Narrow (Body)"/>
      </rPr>
      <t xml:space="preserve">Source: </t>
    </r>
    <r>
      <rPr>
        <u/>
        <sz val="12"/>
        <color theme="10"/>
        <rFont val="Aptos Narrow"/>
        <family val="2"/>
        <scheme val="minor"/>
      </rPr>
      <t>Author's calculations, see Methodology.</t>
    </r>
  </si>
  <si>
    <r>
      <rPr>
        <b/>
        <sz val="12"/>
        <color theme="10"/>
        <rFont val="Aptos Narrow (Body)"/>
      </rPr>
      <t xml:space="preserve">Source: </t>
    </r>
    <r>
      <rPr>
        <u/>
        <sz val="12"/>
        <color theme="10"/>
        <rFont val="Aptos Narrow"/>
        <family val="2"/>
        <scheme val="minor"/>
      </rPr>
      <t>Author's calculations, see Methodology.</t>
    </r>
  </si>
  <si>
    <r>
      <rPr>
        <b/>
        <sz val="12"/>
        <color theme="1"/>
        <rFont val="Aptos Narrow"/>
        <scheme val="minor"/>
      </rPr>
      <t>CGS =</t>
    </r>
    <r>
      <rPr>
        <sz val="12"/>
        <color theme="1"/>
        <rFont val="Aptos Narrow"/>
        <family val="2"/>
        <scheme val="minor"/>
      </rPr>
      <t xml:space="preserve"> Center for Global Sustainability "high ambition" pathways</t>
    </r>
  </si>
  <si>
    <r>
      <rPr>
        <b/>
        <sz val="12"/>
        <color rgb="FF0070C0"/>
        <rFont val="Aptos Narrow (Body)"/>
      </rPr>
      <t>JUMP TO:</t>
    </r>
    <r>
      <rPr>
        <sz val="12"/>
        <color theme="3" tint="0.499984740745262"/>
        <rFont val="Aptos Narrow (Body)"/>
      </rPr>
      <t xml:space="preserve"> </t>
    </r>
    <r>
      <rPr>
        <u/>
        <sz val="12"/>
        <color theme="10"/>
        <rFont val="Aptos Narrow"/>
        <family val="2"/>
        <scheme val="minor"/>
      </rPr>
      <t>Historic &amp; Future Emissions</t>
    </r>
  </si>
  <si>
    <t>Shortcuts to Results:</t>
  </si>
  <si>
    <r>
      <t xml:space="preserve">Credit: Schmidt, Ade, Alemayehu (2024), </t>
    </r>
    <r>
      <rPr>
        <b/>
        <i/>
        <sz val="28"/>
        <color rgb="FF0070C0"/>
        <rFont val="Aptos Narrow"/>
        <family val="2"/>
        <scheme val="minor"/>
      </rPr>
      <t>2035 National Climate Plan Benchmarks for Major Economies</t>
    </r>
  </si>
  <si>
    <t>Climate Action Tracker (CAT) Update:</t>
  </si>
  <si>
    <r>
      <rPr>
        <b/>
        <sz val="12"/>
        <color theme="1"/>
        <rFont val="Aptos Narrow (Body)"/>
      </rPr>
      <t>Source:</t>
    </r>
    <r>
      <rPr>
        <sz val="12"/>
        <color theme="1"/>
        <rFont val="Aptos Narrow (Body)"/>
      </rPr>
      <t xml:space="preserve"> CAT, </t>
    </r>
    <r>
      <rPr>
        <u/>
        <sz val="12"/>
        <color theme="10"/>
        <rFont val="Aptos Narrow"/>
        <family val="2"/>
        <scheme val="minor"/>
      </rPr>
      <t>1.5-aligned 2035 targets for major emitters and Troika countries</t>
    </r>
    <r>
      <rPr>
        <sz val="12"/>
        <color theme="1"/>
        <rFont val="Aptos Narrow (Body)"/>
      </rPr>
      <t>, November 2024.</t>
    </r>
  </si>
  <si>
    <r>
      <rPr>
        <b/>
        <sz val="12"/>
        <color theme="1"/>
        <rFont val="Aptos Narrow"/>
        <scheme val="minor"/>
      </rPr>
      <t xml:space="preserve">2035 CAT Update = </t>
    </r>
    <r>
      <rPr>
        <sz val="12"/>
        <color theme="1"/>
        <rFont val="Aptos Narrow"/>
        <scheme val="minor"/>
      </rPr>
      <t>CAT "including land-use &amp; forestry"</t>
    </r>
  </si>
  <si>
    <t>CAT Update-Peaked Counttries</t>
  </si>
  <si>
    <t>CAT Update-Non-Peaked Counttries</t>
  </si>
  <si>
    <t>Mid-Century Commitments Pathway-Low</t>
  </si>
  <si>
    <t>Mid-Century Commitments Pathway-High</t>
  </si>
  <si>
    <t>Rhodium Scenarios</t>
  </si>
  <si>
    <r>
      <rPr>
        <b/>
        <sz val="12"/>
        <color theme="1"/>
        <rFont val="Aptos Narrow"/>
        <scheme val="minor"/>
      </rPr>
      <t>RG =</t>
    </r>
    <r>
      <rPr>
        <sz val="12"/>
        <color theme="1"/>
        <rFont val="Aptos Narrow"/>
        <scheme val="minor"/>
      </rPr>
      <t xml:space="preserve"> Rhodium Group</t>
    </r>
  </si>
  <si>
    <r>
      <rPr>
        <b/>
        <sz val="12"/>
        <color theme="1"/>
        <rFont val="Aptos Narrow"/>
        <family val="2"/>
        <scheme val="minor"/>
      </rPr>
      <t>CAT</t>
    </r>
    <r>
      <rPr>
        <sz val="12"/>
        <color theme="1"/>
        <rFont val="Aptos Narrow"/>
        <family val="2"/>
        <scheme val="minor"/>
      </rPr>
      <t xml:space="preserve"> = Climate Action Tracker 1.5C consistent pathways</t>
    </r>
  </si>
  <si>
    <r>
      <rPr>
        <b/>
        <sz val="12"/>
        <color theme="1"/>
        <rFont val="Aptos Narrow"/>
        <scheme val="minor"/>
      </rPr>
      <t>CAT Update =</t>
    </r>
    <r>
      <rPr>
        <sz val="12"/>
        <color theme="1"/>
        <rFont val="Aptos Narrow"/>
        <scheme val="minor"/>
      </rPr>
      <t xml:space="preserve"> Climate Action Tracker analysis for a handful of countries with land-use and forestry</t>
    </r>
  </si>
  <si>
    <r>
      <rPr>
        <b/>
        <sz val="12"/>
        <color theme="1"/>
        <rFont val="Aptos Narrow (Body)"/>
      </rPr>
      <t>Source:</t>
    </r>
    <r>
      <rPr>
        <sz val="12"/>
        <color theme="1"/>
        <rFont val="Aptos Narrow (Body)"/>
      </rPr>
      <t xml:space="preserve"> Rhodium Group, </t>
    </r>
    <r>
      <rPr>
        <u/>
        <sz val="12"/>
        <color theme="10"/>
        <rFont val="Aptos Narrow"/>
        <family val="2"/>
        <scheme val="minor"/>
      </rPr>
      <t>Rhodium Climate Outlook: Setting the Stage for Ambitious 2035 NDCs</t>
    </r>
    <r>
      <rPr>
        <sz val="12"/>
        <color theme="1"/>
        <rFont val="Aptos Narrow (Body)"/>
      </rPr>
      <t>, November 2024.</t>
    </r>
  </si>
  <si>
    <t>Rhodium Group (RG) Scenarios:</t>
  </si>
  <si>
    <t>RG-Peaked Countries</t>
  </si>
  <si>
    <t>RG-Non-Peaked Countries</t>
  </si>
  <si>
    <t>Rhodium Group 2030 Values (based upon meeting unconditional NDCs)</t>
  </si>
  <si>
    <r>
      <rPr>
        <b/>
        <sz val="12"/>
        <color theme="1"/>
        <rFont val="Aptos Narrow (Body)"/>
      </rPr>
      <t>UNFCCC data updated</t>
    </r>
    <r>
      <rPr>
        <sz val="12"/>
        <color theme="1"/>
        <rFont val="Aptos Narrow (Body)"/>
      </rPr>
      <t xml:space="preserve"> from online database using most recent data from country </t>
    </r>
    <r>
      <rPr>
        <u/>
        <sz val="12"/>
        <color theme="10"/>
        <rFont val="Aptos Narrow"/>
        <family val="2"/>
        <scheme val="minor"/>
      </rPr>
      <t>Biennial Update Reports</t>
    </r>
  </si>
  <si>
    <t xml:space="preserve"> n/a </t>
  </si>
  <si>
    <t>Rhodium Group</t>
  </si>
  <si>
    <r>
      <t>Historic Emissions (MtCO</t>
    </r>
    <r>
      <rPr>
        <vertAlign val="subscript"/>
        <sz val="12"/>
        <color theme="1"/>
        <rFont val="Aptos Narrow (Body)"/>
      </rPr>
      <t>2</t>
    </r>
    <r>
      <rPr>
        <sz val="12"/>
        <color theme="1"/>
        <rFont val="Aptos Narrow"/>
        <family val="2"/>
        <scheme val="minor"/>
      </rPr>
      <t>e)</t>
    </r>
  </si>
  <si>
    <r>
      <rPr>
        <b/>
        <sz val="12"/>
        <color theme="1"/>
        <rFont val="Aptos Narrow (Body)"/>
      </rPr>
      <t>UNFCCC data amended</t>
    </r>
    <r>
      <rPr>
        <u/>
        <sz val="12"/>
        <color theme="10"/>
        <rFont val="Aptos Narrow"/>
        <family val="2"/>
        <scheme val="minor"/>
      </rPr>
      <t xml:space="preserve"> </t>
    </r>
    <r>
      <rPr>
        <sz val="12"/>
        <color theme="1"/>
        <rFont val="Aptos Narrow (Body)"/>
      </rPr>
      <t xml:space="preserve">using data from </t>
    </r>
    <r>
      <rPr>
        <u/>
        <sz val="12"/>
        <color theme="10"/>
        <rFont val="Aptos Narrow"/>
        <family val="2"/>
        <scheme val="minor"/>
      </rPr>
      <t>First Biennial Transparency Reports (BTRs)</t>
    </r>
    <r>
      <rPr>
        <sz val="12"/>
        <color theme="1"/>
        <rFont val="Aptos Narrow (Body)"/>
      </rPr>
      <t xml:space="preserve"> submitted by most countries</t>
    </r>
  </si>
  <si>
    <t>LUCF Value</t>
  </si>
  <si>
    <r>
      <rPr>
        <b/>
        <sz val="12"/>
        <color theme="1"/>
        <rFont val="Aptos Narrow (Body)"/>
      </rPr>
      <t>Rhodium Group Value</t>
    </r>
    <r>
      <rPr>
        <sz val="12"/>
        <color theme="1"/>
        <rFont val="Aptos Narrow (Body)"/>
      </rPr>
      <t xml:space="preserve"> for 2030 is from </t>
    </r>
    <r>
      <rPr>
        <u/>
        <sz val="12"/>
        <color theme="10"/>
        <rFont val="Aptos Narrow"/>
        <family val="2"/>
        <scheme val="minor"/>
      </rPr>
      <t>Rhodium Climate Outlook: Setting the Stage for Ambitious 2035 NDC</t>
    </r>
    <r>
      <rPr>
        <sz val="12"/>
        <color theme="1"/>
        <rFont val="Aptos Narrow (Body)"/>
      </rPr>
      <t>s</t>
    </r>
  </si>
  <si>
    <r>
      <rPr>
        <b/>
        <sz val="12"/>
        <color theme="1"/>
        <rFont val="Aptos Narrow (Body)"/>
      </rPr>
      <t>Rhodium Group "historic emissions"</t>
    </r>
    <r>
      <rPr>
        <sz val="12"/>
        <color theme="1"/>
        <rFont val="Aptos Narrow (Body)"/>
      </rPr>
      <t xml:space="preserve"> from </t>
    </r>
    <r>
      <rPr>
        <u/>
        <sz val="12"/>
        <color theme="10"/>
        <rFont val="Aptos Narrow"/>
        <family val="2"/>
        <scheme val="minor"/>
      </rPr>
      <t>Climate Deck, Global Greenhouse Gas Emissions: 1990-2022 and Preliminary 2023 Estimates</t>
    </r>
  </si>
  <si>
    <t>2030-avg</t>
  </si>
  <si>
    <t>Mid-Century Commitments Pathway-Avg</t>
  </si>
  <si>
    <t>Enhanced Mid-Century Commitments Pathway-Avg</t>
  </si>
  <si>
    <t>Enhanced Mid-Century Commitments Pathway-Low</t>
  </si>
  <si>
    <t>Enhanced Mid-Century Commitments Pathway-High</t>
  </si>
  <si>
    <t>% Compared to 2030 Rhodium Group Current NDC Scenario Average</t>
  </si>
  <si>
    <t>Current Mid-Century Commitments-Avg</t>
  </si>
  <si>
    <t>Current Mid-Century Commitments Pathway-Low</t>
  </si>
  <si>
    <t>Current Mid-Century Commitments Pathway-High</t>
  </si>
  <si>
    <t>Expanded Mid-Century Commitments Pathway-Avg</t>
  </si>
  <si>
    <t>Expanded Mid-Century Commitments Pathway-Low</t>
  </si>
  <si>
    <t>Expanded Mid-Century Commitments Pathway-High</t>
  </si>
  <si>
    <r>
      <rPr>
        <b/>
        <sz val="12"/>
        <color theme="1"/>
        <rFont val="Aptos Narrow"/>
        <scheme val="minor"/>
      </rPr>
      <t>Current Mid-Century Commitment-Avg =</t>
    </r>
    <r>
      <rPr>
        <sz val="12"/>
        <color theme="1"/>
        <rFont val="Aptos Narrow"/>
        <family val="2"/>
        <scheme val="minor"/>
      </rPr>
      <t xml:space="preserve"> the value from the Rhodium Group analysis of the country meeting their average 2030 NDC emissions level and then setting a 2035 on a straight-line path "consistent with achieving their nationally-determined mid-century goals".</t>
    </r>
  </si>
  <si>
    <r>
      <rPr>
        <b/>
        <sz val="12"/>
        <color theme="1"/>
        <rFont val="Aptos Narrow"/>
        <scheme val="minor"/>
      </rPr>
      <t>Current Mid-Century Commitment-Avg =</t>
    </r>
    <r>
      <rPr>
        <sz val="12"/>
        <color theme="1"/>
        <rFont val="Aptos Narrow"/>
        <family val="2"/>
        <scheme val="minor"/>
      </rPr>
      <t xml:space="preserve"> the value from the Rhodium Group analysis of the country meeting their low 2030 NDC emissions level and then setting a 2035 on a straight-line path "consistent with achieving their nationally-determined mid-century goals".</t>
    </r>
  </si>
  <si>
    <r>
      <rPr>
        <b/>
        <sz val="12"/>
        <color theme="1"/>
        <rFont val="Aptos Narrow"/>
        <scheme val="minor"/>
      </rPr>
      <t>Current Mid-Century Commitment-Avg =</t>
    </r>
    <r>
      <rPr>
        <sz val="12"/>
        <color theme="1"/>
        <rFont val="Aptos Narrow"/>
        <family val="2"/>
        <scheme val="minor"/>
      </rPr>
      <t xml:space="preserve"> the value from the Rhodium Group analysis of the country meeting their high 2030 NDC emissions level and then setting a 2035 on a straight-line path "consistent with achieving their nationally-determined mid-century goals".</t>
    </r>
  </si>
  <si>
    <r>
      <rPr>
        <b/>
        <sz val="12"/>
        <color theme="1"/>
        <rFont val="Aptos Narrow"/>
        <scheme val="minor"/>
      </rPr>
      <t>Expanded Mid-Century Commitment-Avg =</t>
    </r>
    <r>
      <rPr>
        <sz val="12"/>
        <color theme="1"/>
        <rFont val="Aptos Narrow"/>
        <family val="2"/>
        <scheme val="minor"/>
      </rPr>
      <t xml:space="preserve"> the value from the Rhodium Group analysis of the country meeting their average 2030 NDC emissions level, with: "countries with existing carbon neutrality-only goals (i.e., China and Saudi Arabia), expand coverage to include all greenhouse gases within the same timeframe as their current carbon commitments, while countries with no net-zero or carbon neutrality targets follow a straight-line path from their 2030 NDCs to net-zero by 2070".</t>
    </r>
  </si>
  <si>
    <r>
      <rPr>
        <b/>
        <sz val="12"/>
        <color theme="1"/>
        <rFont val="Aptos Narrow"/>
        <scheme val="minor"/>
      </rPr>
      <t>Expanded Mid-Century Commitment-Low =</t>
    </r>
    <r>
      <rPr>
        <sz val="12"/>
        <color theme="1"/>
        <rFont val="Aptos Narrow"/>
        <family val="2"/>
        <scheme val="minor"/>
      </rPr>
      <t xml:space="preserve"> the low value from the Rhodium Group "Expanded Mid-Century" scneario.</t>
    </r>
  </si>
  <si>
    <r>
      <rPr>
        <b/>
        <sz val="12"/>
        <color theme="1"/>
        <rFont val="Aptos Narrow"/>
        <scheme val="minor"/>
      </rPr>
      <t>Expanded Mid-Century Commitment-High =</t>
    </r>
    <r>
      <rPr>
        <sz val="12"/>
        <color theme="1"/>
        <rFont val="Aptos Narrow"/>
        <family val="2"/>
        <scheme val="minor"/>
      </rPr>
      <t xml:space="preserve"> the high value from the Rhodium Group "Expanded Mid-Century" scneario.</t>
    </r>
  </si>
  <si>
    <r>
      <rPr>
        <b/>
        <sz val="12"/>
        <color theme="1"/>
        <rFont val="Aptos Narrow"/>
        <family val="2"/>
        <scheme val="minor"/>
      </rPr>
      <t>"Assumed LUCF Value"</t>
    </r>
    <r>
      <rPr>
        <sz val="12"/>
        <color theme="1"/>
        <rFont val="Aptos Narrow"/>
        <family val="2"/>
        <scheme val="minor"/>
      </rPr>
      <t xml:space="preserve"> is the LUCF value for the latest reporting to the UNFCCC, where avaiable (e.g., 2021, 2022). If UNFCCC data are unavailable, values are the 2021 LUCF (the most recent year) from WRI Climate Watch for the country. For the 2025 and 2030 values shown for "Climate Action Tracker" (column N-S), we included the LUCF values (from column T) to reflect an economy-wide value including LUCF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</si>
</sst>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_(* #,##0_);_(* \(#,##0\);_(* &quot;-&quot;??_);_(@_)"/>
  </numFmts>
  <fonts count="48" x14ac:knownFonts="1">
    <font>
      <sz val="12"/>
      <color theme="1"/>
      <name val="Aptos Narrow"/>
      <family val="2"/>
      <scheme val="minor"/>
    </font>
    <font>
      <sz val="12"/>
      <color theme="1"/>
      <name val="Aptos Narrow"/>
      <family val="2"/>
      <scheme val="minor"/>
    </font>
    <font>
      <sz val="12"/>
      <color rgb="FF000000"/>
      <name val="Aptos Narrow"/>
      <family val="2"/>
      <scheme val="minor"/>
    </font>
    <font>
      <b/>
      <sz val="12"/>
      <color theme="1"/>
      <name val="Aptos Narrow"/>
      <family val="2"/>
      <scheme val="minor"/>
    </font>
    <font>
      <sz val="12"/>
      <color theme="1"/>
      <name val="Aptos Narrow"/>
      <family val="2"/>
      <scheme val="minor"/>
    </font>
    <font>
      <u/>
      <sz val="12"/>
      <color theme="10"/>
      <name val="Aptos Narrow"/>
      <family val="2"/>
      <scheme val="minor"/>
    </font>
    <font>
      <b/>
      <sz val="12"/>
      <color theme="0"/>
      <name val="Aptos Narrow"/>
      <family val="2"/>
      <scheme val="minor"/>
    </font>
    <font>
      <b/>
      <sz val="12"/>
      <name val="Aptos Narrow"/>
      <family val="2"/>
      <scheme val="minor"/>
    </font>
    <font>
      <b/>
      <sz val="9"/>
      <color theme="0"/>
      <name val="Ubuntu Light"/>
      <family val="2"/>
    </font>
    <font>
      <b/>
      <sz val="12"/>
      <color theme="1"/>
      <name val="Aptos Narrow"/>
      <family val="2"/>
      <scheme val="minor"/>
    </font>
    <font>
      <b/>
      <sz val="14"/>
      <color theme="1"/>
      <name val="Aptos Narrow"/>
      <family val="2"/>
      <scheme val="minor"/>
    </font>
    <font>
      <b/>
      <sz val="16"/>
      <color theme="1"/>
      <name val="Aptos Narrow"/>
      <family val="2"/>
      <scheme val="minor"/>
    </font>
    <font>
      <sz val="12"/>
      <color theme="1"/>
      <name val="Aptos Narrow"/>
      <family val="2"/>
      <scheme val="minor"/>
    </font>
    <font>
      <b/>
      <sz val="20"/>
      <color theme="1"/>
      <name val="Aptos Narrow"/>
      <family val="2"/>
      <scheme val="minor"/>
    </font>
    <font>
      <b/>
      <sz val="14"/>
      <color theme="1"/>
      <name val="Aptos Narrow"/>
      <family val="2"/>
      <scheme val="minor"/>
    </font>
    <font>
      <b/>
      <vertAlign val="subscript"/>
      <sz val="14"/>
      <color theme="1"/>
      <name val="Aptos Narrow (Body)"/>
    </font>
    <font>
      <sz val="14"/>
      <color theme="1"/>
      <name val="Aptos Narrow"/>
      <family val="2"/>
      <scheme val="minor"/>
    </font>
    <font>
      <u/>
      <sz val="12"/>
      <color theme="10"/>
      <name val="Aptos Narrow"/>
      <family val="2"/>
      <scheme val="minor"/>
    </font>
    <font>
      <sz val="12"/>
      <color theme="10"/>
      <name val="Aptos Narrow"/>
      <family val="2"/>
      <scheme val="minor"/>
    </font>
    <font>
      <b/>
      <sz val="12"/>
      <color theme="1"/>
      <name val="Aptos Narrow (Body)"/>
    </font>
    <font>
      <b/>
      <sz val="12"/>
      <name val="Aptos Narrow"/>
      <family val="2"/>
      <scheme val="minor"/>
    </font>
    <font>
      <sz val="12"/>
      <name val="Aptos Narrow"/>
      <family val="2"/>
      <scheme val="minor"/>
    </font>
    <font>
      <sz val="12"/>
      <name val="Aptos Narrow"/>
      <family val="2"/>
      <scheme val="minor"/>
    </font>
    <font>
      <vertAlign val="subscript"/>
      <sz val="12"/>
      <name val="Aptos Narrow (Body)"/>
    </font>
    <font>
      <sz val="12"/>
      <color theme="1"/>
      <name val="Aptos Narrow (Body)"/>
    </font>
    <font>
      <b/>
      <sz val="12"/>
      <name val="Aptos Narrow (Body)"/>
    </font>
    <font>
      <sz val="12"/>
      <name val="Aptos Narrow (Body)"/>
    </font>
    <font>
      <u/>
      <sz val="12"/>
      <name val="Aptos Narrow (Body)"/>
    </font>
    <font>
      <u/>
      <sz val="12"/>
      <color theme="9" tint="-0.499984740745262"/>
      <name val="Aptos Narrow (Body)"/>
    </font>
    <font>
      <b/>
      <sz val="28"/>
      <color rgb="FF0070C0"/>
      <name val="Aptos Narrow"/>
      <family val="2"/>
      <scheme val="minor"/>
    </font>
    <font>
      <b/>
      <i/>
      <sz val="28"/>
      <color rgb="FF0070C0"/>
      <name val="Aptos Narrow"/>
      <family val="2"/>
      <scheme val="minor"/>
    </font>
    <font>
      <b/>
      <u/>
      <sz val="16"/>
      <color theme="10"/>
      <name val="Aptos Narrow"/>
      <family val="2"/>
      <scheme val="minor"/>
    </font>
    <font>
      <b/>
      <sz val="16"/>
      <color theme="1"/>
      <name val="Aptos Narrow (Body)"/>
    </font>
    <font>
      <sz val="8"/>
      <name val="Aptos Narrow"/>
      <family val="2"/>
      <scheme val="minor"/>
    </font>
    <font>
      <b/>
      <u/>
      <sz val="14"/>
      <color theme="10"/>
      <name val="Aptos Narrow"/>
      <family val="2"/>
      <scheme val="minor"/>
    </font>
    <font>
      <b/>
      <sz val="14"/>
      <color theme="1"/>
      <name val="Aptos Narrow (Body)"/>
    </font>
    <font>
      <sz val="12"/>
      <color rgb="FF000000"/>
      <name val="Arial"/>
      <family val="2"/>
    </font>
    <font>
      <b/>
      <sz val="12"/>
      <color theme="1"/>
      <name val="Aptos Narrow"/>
      <scheme val="minor"/>
    </font>
    <font>
      <u/>
      <sz val="12"/>
      <color theme="10"/>
      <name val="Aptos Narrow"/>
      <scheme val="minor"/>
    </font>
    <font>
      <b/>
      <sz val="12"/>
      <color theme="10"/>
      <name val="Aptos Narrow (Body)"/>
    </font>
    <font>
      <sz val="14"/>
      <color theme="1"/>
      <name val="Aptos Narrow (Body)"/>
    </font>
    <font>
      <u/>
      <sz val="14"/>
      <color theme="10"/>
      <name val="Aptos Narrow"/>
      <family val="2"/>
      <scheme val="minor"/>
    </font>
    <font>
      <sz val="16"/>
      <color theme="1"/>
      <name val="Aptos Narrow (Body)"/>
    </font>
    <font>
      <u/>
      <sz val="16"/>
      <color theme="10"/>
      <name val="Aptos Narrow"/>
      <family val="2"/>
      <scheme val="minor"/>
    </font>
    <font>
      <b/>
      <sz val="12"/>
      <color rgb="FF0070C0"/>
      <name val="Aptos Narrow (Body)"/>
    </font>
    <font>
      <sz val="12"/>
      <color theme="1"/>
      <name val="Aptos Narrow"/>
      <scheme val="minor"/>
    </font>
    <font>
      <sz val="12"/>
      <color theme="3" tint="0.499984740745262"/>
      <name val="Aptos Narrow (Body)"/>
    </font>
    <font>
      <vertAlign val="subscript"/>
      <sz val="12"/>
      <color theme="1"/>
      <name val="Aptos Narrow (Body)"/>
    </font>
  </fonts>
  <fills count="2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4362A"/>
        <bgColor indexed="64"/>
      </patternFill>
    </fill>
    <fill>
      <patternFill patternType="solid">
        <fgColor theme="2"/>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C0E6F5"/>
        <bgColor rgb="FFC0E6F5"/>
      </patternFill>
    </fill>
    <fill>
      <patternFill patternType="solid">
        <fgColor rgb="FFFC5C52"/>
        <bgColor indexed="64"/>
      </patternFill>
    </fill>
    <fill>
      <patternFill patternType="solid">
        <fgColor rgb="FFF29693"/>
        <bgColor indexed="64"/>
      </patternFill>
    </fill>
    <fill>
      <patternFill patternType="solid">
        <fgColor theme="0" tint="-0.249977111117893"/>
        <bgColor indexed="64"/>
      </patternFill>
    </fill>
  </fills>
  <borders count="51">
    <border>
      <left/>
      <right/>
      <top/>
      <bottom/>
      <diagonal/>
    </border>
    <border>
      <left/>
      <right/>
      <top style="thin">
        <color theme="4" tint="0.39997558519241921"/>
      </top>
      <bottom style="thin">
        <color theme="4" tint="0.39997558519241921"/>
      </bottom>
      <diagonal/>
    </border>
    <border>
      <left style="thin">
        <color auto="1"/>
      </left>
      <right style="thin">
        <color auto="1"/>
      </right>
      <top/>
      <bottom/>
      <diagonal/>
    </border>
    <border>
      <left/>
      <right style="thin">
        <color auto="1"/>
      </right>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style="thin">
        <color theme="0"/>
      </top>
      <bottom style="thin">
        <color theme="0"/>
      </bottom>
      <diagonal/>
    </border>
    <border>
      <left style="thin">
        <color auto="1"/>
      </left>
      <right/>
      <top/>
      <bottom/>
      <diagonal/>
    </border>
    <border>
      <left style="medium">
        <color auto="1"/>
      </left>
      <right style="medium">
        <color auto="1"/>
      </right>
      <top/>
      <bottom/>
      <diagonal/>
    </border>
    <border>
      <left/>
      <right style="medium">
        <color auto="1"/>
      </right>
      <top/>
      <bottom/>
      <diagonal/>
    </border>
    <border>
      <left style="medium">
        <color auto="1"/>
      </left>
      <right/>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bottom style="double">
        <color auto="1"/>
      </bottom>
      <diagonal/>
    </border>
    <border>
      <left/>
      <right/>
      <top/>
      <bottom style="double">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theme="4" tint="0.39997558519241921"/>
      </top>
      <bottom style="thin">
        <color theme="4" tint="0.39997558519241921"/>
      </bottom>
      <diagonal/>
    </border>
    <border>
      <left/>
      <right style="thin">
        <color auto="1"/>
      </right>
      <top style="thin">
        <color theme="4" tint="0.39997558519241921"/>
      </top>
      <bottom style="thin">
        <color theme="4" tint="0.39997558519241921"/>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indexed="64"/>
      </left>
      <right/>
      <top/>
      <bottom style="thin">
        <color theme="4" tint="0.39997558519241921"/>
      </bottom>
      <diagonal/>
    </border>
    <border>
      <left/>
      <right style="thin">
        <color indexed="64"/>
      </right>
      <top/>
      <bottom style="thin">
        <color theme="4" tint="0.39997558519241921"/>
      </bottom>
      <diagonal/>
    </border>
    <border>
      <left style="thin">
        <color auto="1"/>
      </left>
      <right style="thin">
        <color auto="1"/>
      </right>
      <top/>
      <bottom style="double">
        <color indexed="64"/>
      </bottom>
      <diagonal/>
    </border>
    <border>
      <left/>
      <right style="thin">
        <color auto="1"/>
      </right>
      <top/>
      <bottom style="double">
        <color indexed="64"/>
      </bottom>
      <diagonal/>
    </border>
    <border>
      <left style="thin">
        <color auto="1"/>
      </left>
      <right/>
      <top/>
      <bottom style="double">
        <color indexed="64"/>
      </bottom>
      <diagonal/>
    </border>
    <border>
      <left style="thin">
        <color auto="1"/>
      </left>
      <right/>
      <top style="thin">
        <color theme="4" tint="0.39997558519241921"/>
      </top>
      <bottom style="double">
        <color indexed="64"/>
      </bottom>
      <diagonal/>
    </border>
    <border>
      <left style="thin">
        <color theme="0"/>
      </left>
      <right style="thin">
        <color indexed="64"/>
      </right>
      <top style="thin">
        <color theme="0"/>
      </top>
      <bottom style="double">
        <color indexed="64"/>
      </bottom>
      <diagonal/>
    </border>
    <border>
      <left/>
      <right style="thin">
        <color auto="1"/>
      </right>
      <top/>
      <bottom style="double">
        <color rgb="FF000000"/>
      </bottom>
      <diagonal/>
    </border>
    <border>
      <left style="medium">
        <color auto="1"/>
      </left>
      <right/>
      <top style="thin">
        <color theme="4" tint="0.39997558519241921"/>
      </top>
      <bottom style="thin">
        <color theme="4" tint="0.39997558519241921"/>
      </bottom>
      <diagonal/>
    </border>
    <border>
      <left/>
      <right/>
      <top style="double">
        <color auto="1"/>
      </top>
      <bottom/>
      <diagonal/>
    </border>
    <border>
      <left/>
      <right/>
      <top style="double">
        <color auto="1"/>
      </top>
      <bottom style="thin">
        <color theme="4" tint="0.39997558519241921"/>
      </bottom>
      <diagonal/>
    </border>
    <border>
      <left style="medium">
        <color auto="1"/>
      </left>
      <right/>
      <top style="double">
        <color auto="1"/>
      </top>
      <bottom/>
      <diagonal/>
    </border>
    <border>
      <left style="medium">
        <color auto="1"/>
      </left>
      <right/>
      <top style="double">
        <color auto="1"/>
      </top>
      <bottom style="thin">
        <color theme="4" tint="0.39997558519241921"/>
      </bottom>
      <diagonal/>
    </border>
    <border>
      <left style="thin">
        <color auto="1"/>
      </left>
      <right/>
      <top style="double">
        <color indexed="64"/>
      </top>
      <bottom/>
      <diagonal/>
    </border>
    <border>
      <left/>
      <right style="medium">
        <color auto="1"/>
      </right>
      <top style="double">
        <color auto="1"/>
      </top>
      <bottom/>
      <diagonal/>
    </border>
    <border>
      <left/>
      <right style="thin">
        <color auto="1"/>
      </right>
      <top style="double">
        <color auto="1"/>
      </top>
      <bottom/>
      <diagonal/>
    </border>
    <border>
      <left/>
      <right style="medium">
        <color auto="1"/>
      </right>
      <top style="thin">
        <color theme="4" tint="0.39997558519241921"/>
      </top>
      <bottom style="thin">
        <color theme="4" tint="0.39997558519241921"/>
      </bottom>
      <diagonal/>
    </border>
    <border>
      <left/>
      <right style="medium">
        <color auto="1"/>
      </right>
      <top style="thin">
        <color theme="4" tint="0.39997558519241921"/>
      </top>
      <bottom style="thin">
        <color auto="1"/>
      </bottom>
      <diagonal/>
    </border>
    <border>
      <left/>
      <right style="medium">
        <color auto="1"/>
      </right>
      <top/>
      <bottom style="double">
        <color rgb="FF000000"/>
      </bottom>
      <diagonal/>
    </border>
    <border>
      <left/>
      <right style="medium">
        <color auto="1"/>
      </right>
      <top/>
      <bottom style="thin">
        <color theme="4" tint="0.39997558519241921"/>
      </bottom>
      <diagonal/>
    </border>
  </borders>
  <cellStyleXfs count="5">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8" fillId="9" borderId="6">
      <alignment vertical="center" wrapText="1"/>
    </xf>
    <xf numFmtId="9" fontId="1" fillId="0" borderId="0" applyFont="0" applyFill="0" applyBorder="0" applyAlignment="0" applyProtection="0"/>
  </cellStyleXfs>
  <cellXfs count="386">
    <xf numFmtId="0" fontId="0" fillId="0" borderId="0" xfId="0"/>
    <xf numFmtId="0" fontId="0" fillId="0" borderId="0" xfId="0" applyAlignment="1">
      <alignment horizontal="center"/>
    </xf>
    <xf numFmtId="0" fontId="2" fillId="0" borderId="0" xfId="0" applyFont="1"/>
    <xf numFmtId="10" fontId="0" fillId="0" borderId="0" xfId="0" applyNumberFormat="1"/>
    <xf numFmtId="10" fontId="2" fillId="0" borderId="0" xfId="0" applyNumberFormat="1" applyFont="1"/>
    <xf numFmtId="0" fontId="4" fillId="0" borderId="0" xfId="0" applyFont="1"/>
    <xf numFmtId="0" fontId="3" fillId="0" borderId="0" xfId="0" applyFont="1"/>
    <xf numFmtId="164" fontId="0" fillId="0" borderId="0" xfId="1" applyNumberFormat="1" applyFont="1"/>
    <xf numFmtId="0" fontId="5" fillId="0" borderId="0" xfId="2"/>
    <xf numFmtId="0" fontId="0" fillId="4" borderId="0" xfId="0" applyFill="1"/>
    <xf numFmtId="0" fontId="0" fillId="0" borderId="2" xfId="0" applyBorder="1"/>
    <xf numFmtId="0" fontId="0" fillId="3" borderId="1" xfId="0" applyFill="1" applyBorder="1"/>
    <xf numFmtId="0" fontId="0" fillId="0" borderId="1" xfId="0" applyBorder="1"/>
    <xf numFmtId="0" fontId="0" fillId="0" borderId="4" xfId="0" applyBorder="1"/>
    <xf numFmtId="0" fontId="3" fillId="4" borderId="2" xfId="0" applyFont="1" applyFill="1" applyBorder="1"/>
    <xf numFmtId="164" fontId="0" fillId="0" borderId="0" xfId="1" applyNumberFormat="1" applyFont="1" applyBorder="1"/>
    <xf numFmtId="0" fontId="0" fillId="4" borderId="7" xfId="0" applyFill="1" applyBorder="1"/>
    <xf numFmtId="0" fontId="0" fillId="4" borderId="3" xfId="0" applyFill="1" applyBorder="1"/>
    <xf numFmtId="9" fontId="0" fillId="0" borderId="0" xfId="4" applyFont="1"/>
    <xf numFmtId="0" fontId="12" fillId="0" borderId="0" xfId="0" applyFont="1"/>
    <xf numFmtId="0" fontId="0" fillId="10" borderId="8" xfId="0" applyFill="1" applyBorder="1"/>
    <xf numFmtId="0" fontId="9" fillId="13" borderId="0" xfId="0" applyFont="1" applyFill="1" applyAlignment="1">
      <alignment horizontal="center"/>
    </xf>
    <xf numFmtId="0" fontId="12" fillId="0" borderId="0" xfId="0" applyFont="1" applyAlignment="1">
      <alignment horizontal="center"/>
    </xf>
    <xf numFmtId="0" fontId="0" fillId="13" borderId="0" xfId="0" applyFill="1"/>
    <xf numFmtId="0" fontId="12" fillId="13" borderId="0" xfId="0" applyFont="1" applyFill="1"/>
    <xf numFmtId="0" fontId="9" fillId="4" borderId="0" xfId="0" applyFont="1" applyFill="1"/>
    <xf numFmtId="0" fontId="9" fillId="0" borderId="0" xfId="0" applyFont="1"/>
    <xf numFmtId="0" fontId="12" fillId="0" borderId="0" xfId="0" applyFont="1" applyAlignment="1">
      <alignment horizontal="left"/>
    </xf>
    <xf numFmtId="0" fontId="17" fillId="0" borderId="0" xfId="2" applyFont="1"/>
    <xf numFmtId="0" fontId="20" fillId="0" borderId="0" xfId="0" applyFont="1"/>
    <xf numFmtId="0" fontId="21" fillId="0" borderId="0" xfId="0" applyFont="1"/>
    <xf numFmtId="0" fontId="7" fillId="10" borderId="2" xfId="0" applyFont="1" applyFill="1" applyBorder="1" applyAlignment="1">
      <alignment horizontal="center"/>
    </xf>
    <xf numFmtId="0" fontId="3" fillId="10" borderId="2" xfId="0" applyFont="1" applyFill="1" applyBorder="1"/>
    <xf numFmtId="0" fontId="0" fillId="10" borderId="7" xfId="0" applyFill="1" applyBorder="1"/>
    <xf numFmtId="0" fontId="0" fillId="10" borderId="7" xfId="0" applyFill="1" applyBorder="1" applyAlignment="1">
      <alignment horizontal="center"/>
    </xf>
    <xf numFmtId="0" fontId="0" fillId="10" borderId="11" xfId="0" applyFill="1" applyBorder="1"/>
    <xf numFmtId="0" fontId="0" fillId="10" borderId="13" xfId="0" applyFill="1" applyBorder="1"/>
    <xf numFmtId="0" fontId="3" fillId="4" borderId="0" xfId="0" applyFont="1" applyFill="1"/>
    <xf numFmtId="0" fontId="0" fillId="0" borderId="15" xfId="0" applyBorder="1"/>
    <xf numFmtId="0" fontId="0" fillId="0" borderId="0" xfId="0" applyAlignment="1">
      <alignment horizontal="left"/>
    </xf>
    <xf numFmtId="0" fontId="0" fillId="0" borderId="0" xfId="0" applyAlignment="1">
      <alignment horizontal="right"/>
    </xf>
    <xf numFmtId="9" fontId="0" fillId="0" borderId="0" xfId="4" applyFont="1" applyAlignment="1">
      <alignment horizontal="right"/>
    </xf>
    <xf numFmtId="0" fontId="9" fillId="0" borderId="0" xfId="0" applyFont="1" applyAlignment="1">
      <alignment horizontal="center"/>
    </xf>
    <xf numFmtId="0" fontId="27" fillId="0" borderId="0" xfId="2" applyFont="1"/>
    <xf numFmtId="0" fontId="12" fillId="13" borderId="0" xfId="0" applyFont="1" applyFill="1" applyAlignment="1">
      <alignment horizontal="center"/>
    </xf>
    <xf numFmtId="0" fontId="0" fillId="10" borderId="19" xfId="0" applyFill="1" applyBorder="1"/>
    <xf numFmtId="0" fontId="12" fillId="0" borderId="22" xfId="0" applyFont="1" applyBorder="1" applyAlignment="1">
      <alignment horizontal="center"/>
    </xf>
    <xf numFmtId="0" fontId="12" fillId="0" borderId="21" xfId="0" applyFont="1" applyBorder="1" applyAlignment="1">
      <alignment horizontal="center"/>
    </xf>
    <xf numFmtId="0" fontId="0" fillId="0" borderId="22" xfId="0" applyBorder="1" applyAlignment="1">
      <alignment horizontal="center"/>
    </xf>
    <xf numFmtId="0" fontId="12" fillId="0" borderId="16" xfId="0" applyFont="1" applyBorder="1"/>
    <xf numFmtId="0" fontId="12" fillId="0" borderId="25" xfId="0" applyFont="1" applyBorder="1"/>
    <xf numFmtId="9" fontId="12" fillId="0" borderId="0" xfId="4" applyFont="1"/>
    <xf numFmtId="0" fontId="13" fillId="0" borderId="0" xfId="0" applyFont="1"/>
    <xf numFmtId="0" fontId="5" fillId="0" borderId="0" xfId="2" applyFill="1"/>
    <xf numFmtId="0" fontId="5" fillId="0" borderId="0" xfId="2" applyFill="1" applyAlignment="1">
      <alignment horizontal="left"/>
    </xf>
    <xf numFmtId="165" fontId="0" fillId="0" borderId="7" xfId="0" applyNumberFormat="1" applyBorder="1" applyAlignment="1">
      <alignment horizontal="center"/>
    </xf>
    <xf numFmtId="9" fontId="0" fillId="0" borderId="0" xfId="4" applyFont="1" applyBorder="1"/>
    <xf numFmtId="165" fontId="0" fillId="0" borderId="2" xfId="0" applyNumberFormat="1" applyBorder="1"/>
    <xf numFmtId="165" fontId="0" fillId="0" borderId="15" xfId="0" applyNumberFormat="1" applyBorder="1"/>
    <xf numFmtId="165" fontId="0" fillId="0" borderId="2" xfId="0" applyNumberFormat="1" applyBorder="1" applyAlignment="1">
      <alignment horizontal="center"/>
    </xf>
    <xf numFmtId="165" fontId="0" fillId="13" borderId="17" xfId="0" applyNumberFormat="1" applyFill="1" applyBorder="1"/>
    <xf numFmtId="165" fontId="0" fillId="13" borderId="16" xfId="0" applyNumberFormat="1" applyFill="1" applyBorder="1"/>
    <xf numFmtId="165" fontId="0" fillId="13" borderId="18" xfId="0" applyNumberFormat="1" applyFill="1" applyBorder="1"/>
    <xf numFmtId="165" fontId="0" fillId="13" borderId="0" xfId="0" applyNumberFormat="1" applyFill="1"/>
    <xf numFmtId="10" fontId="0" fillId="13" borderId="0" xfId="0" applyNumberFormat="1" applyFill="1"/>
    <xf numFmtId="9" fontId="0" fillId="3" borderId="1" xfId="0" applyNumberFormat="1" applyFill="1" applyBorder="1"/>
    <xf numFmtId="9" fontId="0" fillId="0" borderId="1" xfId="0" applyNumberFormat="1" applyBorder="1"/>
    <xf numFmtId="166" fontId="0" fillId="0" borderId="0" xfId="1" applyNumberFormat="1" applyFont="1" applyBorder="1"/>
    <xf numFmtId="166" fontId="0" fillId="10" borderId="2" xfId="1" applyNumberFormat="1" applyFont="1" applyFill="1" applyBorder="1"/>
    <xf numFmtId="166" fontId="0" fillId="10" borderId="7" xfId="0" applyNumberFormat="1" applyFill="1" applyBorder="1"/>
    <xf numFmtId="166" fontId="0" fillId="0" borderId="7" xfId="0" applyNumberFormat="1" applyBorder="1"/>
    <xf numFmtId="166" fontId="3" fillId="4" borderId="0" xfId="1" applyNumberFormat="1" applyFont="1" applyFill="1" applyBorder="1"/>
    <xf numFmtId="166" fontId="3" fillId="10" borderId="2" xfId="1" applyNumberFormat="1" applyFont="1" applyFill="1" applyBorder="1"/>
    <xf numFmtId="166" fontId="0" fillId="4" borderId="0" xfId="1" applyNumberFormat="1" applyFont="1" applyFill="1" applyBorder="1"/>
    <xf numFmtId="166" fontId="0" fillId="4" borderId="0" xfId="0" applyNumberFormat="1" applyFill="1"/>
    <xf numFmtId="166" fontId="0" fillId="0" borderId="0" xfId="1" applyNumberFormat="1" applyFont="1" applyFill="1" applyBorder="1"/>
    <xf numFmtId="166" fontId="0" fillId="0" borderId="16" xfId="1" applyNumberFormat="1" applyFont="1" applyBorder="1"/>
    <xf numFmtId="166" fontId="0" fillId="10" borderId="15" xfId="1" applyNumberFormat="1" applyFont="1" applyFill="1" applyBorder="1"/>
    <xf numFmtId="166" fontId="0" fillId="10" borderId="17" xfId="0" applyNumberFormat="1" applyFill="1" applyBorder="1"/>
    <xf numFmtId="166" fontId="0" fillId="0" borderId="17" xfId="0" applyNumberFormat="1" applyBorder="1"/>
    <xf numFmtId="166" fontId="0" fillId="0" borderId="16" xfId="0" applyNumberFormat="1" applyBorder="1"/>
    <xf numFmtId="166" fontId="0" fillId="0" borderId="0" xfId="0" applyNumberFormat="1" applyAlignment="1">
      <alignment horizontal="right"/>
    </xf>
    <xf numFmtId="166" fontId="0" fillId="0" borderId="0" xfId="1" applyNumberFormat="1" applyFont="1" applyBorder="1" applyAlignment="1">
      <alignment horizontal="right"/>
    </xf>
    <xf numFmtId="0" fontId="0" fillId="3" borderId="26" xfId="0" applyFill="1" applyBorder="1"/>
    <xf numFmtId="0" fontId="0" fillId="0" borderId="26" xfId="0" applyBorder="1"/>
    <xf numFmtId="9" fontId="0" fillId="3" borderId="1" xfId="0" applyNumberFormat="1" applyFill="1" applyBorder="1" applyAlignment="1">
      <alignment horizontal="right"/>
    </xf>
    <xf numFmtId="9" fontId="0" fillId="3" borderId="27" xfId="0" applyNumberFormat="1" applyFill="1" applyBorder="1" applyAlignment="1">
      <alignment horizontal="right"/>
    </xf>
    <xf numFmtId="9" fontId="0" fillId="0" borderId="1" xfId="0" applyNumberFormat="1" applyBorder="1" applyAlignment="1">
      <alignment horizontal="right"/>
    </xf>
    <xf numFmtId="9" fontId="0" fillId="0" borderId="27" xfId="0" applyNumberFormat="1" applyBorder="1" applyAlignment="1">
      <alignment horizontal="right"/>
    </xf>
    <xf numFmtId="9" fontId="0" fillId="0" borderId="29" xfId="0" applyNumberFormat="1" applyBorder="1" applyAlignment="1">
      <alignment horizontal="right"/>
    </xf>
    <xf numFmtId="9" fontId="0" fillId="0" borderId="30" xfId="0" applyNumberFormat="1" applyBorder="1" applyAlignment="1">
      <alignment horizontal="right"/>
    </xf>
    <xf numFmtId="0" fontId="0" fillId="0" borderId="28" xfId="0" applyBorder="1"/>
    <xf numFmtId="166" fontId="0" fillId="0" borderId="3" xfId="0" applyNumberFormat="1" applyBorder="1"/>
    <xf numFmtId="166" fontId="0" fillId="0" borderId="0" xfId="0" applyNumberFormat="1"/>
    <xf numFmtId="166" fontId="0" fillId="0" borderId="18" xfId="0" applyNumberFormat="1" applyBorder="1"/>
    <xf numFmtId="0" fontId="14" fillId="0" borderId="0" xfId="0" applyFont="1"/>
    <xf numFmtId="166" fontId="36" fillId="0" borderId="0" xfId="1" applyNumberFormat="1" applyFont="1"/>
    <xf numFmtId="0" fontId="10" fillId="0" borderId="0" xfId="0" applyFont="1"/>
    <xf numFmtId="0" fontId="3" fillId="13" borderId="0" xfId="0" applyFont="1" applyFill="1"/>
    <xf numFmtId="0" fontId="34" fillId="0" borderId="0" xfId="2" applyFont="1" applyAlignment="1">
      <alignment wrapText="1"/>
    </xf>
    <xf numFmtId="0" fontId="10" fillId="0" borderId="12" xfId="0" applyFont="1" applyBorder="1" applyAlignment="1">
      <alignment horizontal="center"/>
    </xf>
    <xf numFmtId="0" fontId="10" fillId="0" borderId="20" xfId="0" applyFont="1" applyBorder="1" applyAlignment="1">
      <alignment horizontal="center"/>
    </xf>
    <xf numFmtId="9" fontId="0" fillId="3" borderId="5" xfId="0" applyNumberFormat="1" applyFill="1" applyBorder="1"/>
    <xf numFmtId="0" fontId="0" fillId="0" borderId="17" xfId="0" applyBorder="1"/>
    <xf numFmtId="0" fontId="0" fillId="0" borderId="7" xfId="0" applyBorder="1"/>
    <xf numFmtId="9" fontId="0" fillId="0" borderId="29" xfId="0" applyNumberFormat="1" applyBorder="1"/>
    <xf numFmtId="0" fontId="0" fillId="0" borderId="33"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165" fontId="0" fillId="0" borderId="33" xfId="0" applyNumberFormat="1" applyBorder="1"/>
    <xf numFmtId="165" fontId="0" fillId="0" borderId="22" xfId="0" applyNumberFormat="1" applyBorder="1" applyAlignment="1">
      <alignment horizontal="center"/>
    </xf>
    <xf numFmtId="165" fontId="0" fillId="0" borderId="21" xfId="0" applyNumberFormat="1" applyBorder="1" applyAlignment="1">
      <alignment horizontal="center"/>
    </xf>
    <xf numFmtId="165" fontId="0" fillId="0" borderId="34" xfId="0" applyNumberFormat="1" applyBorder="1" applyAlignment="1">
      <alignment horizontal="center"/>
    </xf>
    <xf numFmtId="0" fontId="0" fillId="0" borderId="33" xfId="0" applyBorder="1"/>
    <xf numFmtId="9" fontId="0" fillId="3" borderId="5" xfId="0" applyNumberFormat="1" applyFill="1" applyBorder="1" applyAlignment="1">
      <alignment horizontal="right"/>
    </xf>
    <xf numFmtId="9" fontId="0" fillId="3" borderId="32" xfId="0" applyNumberFormat="1" applyFill="1" applyBorder="1" applyAlignment="1">
      <alignment horizontal="right"/>
    </xf>
    <xf numFmtId="0" fontId="0" fillId="0" borderId="35" xfId="0" applyBorder="1"/>
    <xf numFmtId="0" fontId="0" fillId="0" borderId="35" xfId="0" applyBorder="1" applyAlignment="1">
      <alignment horizontal="center"/>
    </xf>
    <xf numFmtId="10" fontId="0" fillId="0" borderId="26" xfId="0" applyNumberFormat="1" applyBorder="1"/>
    <xf numFmtId="9" fontId="0" fillId="0" borderId="9" xfId="0" applyNumberFormat="1" applyBorder="1"/>
    <xf numFmtId="0" fontId="12" fillId="6" borderId="22" xfId="0" applyFont="1" applyFill="1" applyBorder="1" applyAlignment="1">
      <alignment horizontal="center"/>
    </xf>
    <xf numFmtId="0" fontId="12" fillId="6" borderId="34" xfId="0" applyFont="1" applyFill="1" applyBorder="1" applyAlignment="1">
      <alignment horizontal="center"/>
    </xf>
    <xf numFmtId="0" fontId="0" fillId="10" borderId="0" xfId="0" applyFill="1" applyAlignment="1">
      <alignment horizontal="center"/>
    </xf>
    <xf numFmtId="0" fontId="0" fillId="6" borderId="35" xfId="0" applyFill="1" applyBorder="1" applyAlignment="1">
      <alignment horizontal="center"/>
    </xf>
    <xf numFmtId="0" fontId="0" fillId="6" borderId="22" xfId="0" applyFill="1" applyBorder="1" applyAlignment="1">
      <alignment horizontal="center"/>
    </xf>
    <xf numFmtId="0" fontId="0" fillId="6" borderId="34" xfId="0" applyFill="1" applyBorder="1" applyAlignment="1">
      <alignment horizontal="center"/>
    </xf>
    <xf numFmtId="0" fontId="0" fillId="15" borderId="35" xfId="0" applyFill="1" applyBorder="1" applyAlignment="1">
      <alignment horizontal="center"/>
    </xf>
    <xf numFmtId="0" fontId="0" fillId="15" borderId="22" xfId="0" applyFill="1" applyBorder="1" applyAlignment="1">
      <alignment horizontal="center"/>
    </xf>
    <xf numFmtId="0" fontId="0" fillId="15" borderId="34" xfId="0" applyFill="1" applyBorder="1" applyAlignment="1">
      <alignment horizontal="center"/>
    </xf>
    <xf numFmtId="0" fontId="0" fillId="3" borderId="31" xfId="0" applyFill="1" applyBorder="1"/>
    <xf numFmtId="0" fontId="6" fillId="2" borderId="36" xfId="0" applyFont="1" applyFill="1" applyBorder="1"/>
    <xf numFmtId="0" fontId="6" fillId="2" borderId="37" xfId="3" applyFont="1" applyFill="1" applyBorder="1" applyAlignment="1">
      <alignment horizontal="center" wrapText="1"/>
    </xf>
    <xf numFmtId="0" fontId="6" fillId="2" borderId="35" xfId="0" applyFont="1" applyFill="1" applyBorder="1"/>
    <xf numFmtId="0" fontId="6" fillId="2" borderId="22" xfId="0" applyFont="1" applyFill="1" applyBorder="1" applyAlignment="1">
      <alignment horizontal="center"/>
    </xf>
    <xf numFmtId="0" fontId="6" fillId="2" borderId="34" xfId="0" applyFont="1" applyFill="1" applyBorder="1" applyAlignment="1">
      <alignment horizontal="center"/>
    </xf>
    <xf numFmtId="0" fontId="0" fillId="3" borderId="5" xfId="0" applyFill="1" applyBorder="1"/>
    <xf numFmtId="0" fontId="6" fillId="2" borderId="22" xfId="0" applyFont="1" applyFill="1" applyBorder="1"/>
    <xf numFmtId="0" fontId="12" fillId="0" borderId="10" xfId="0" applyFont="1" applyBorder="1"/>
    <xf numFmtId="9" fontId="12" fillId="0" borderId="0" xfId="4" applyFont="1" applyBorder="1"/>
    <xf numFmtId="0" fontId="10" fillId="0" borderId="20" xfId="0" applyFont="1" applyBorder="1"/>
    <xf numFmtId="0" fontId="10" fillId="0" borderId="12" xfId="0" applyFont="1" applyBorder="1"/>
    <xf numFmtId="9" fontId="12" fillId="0" borderId="9" xfId="4" applyFont="1" applyBorder="1"/>
    <xf numFmtId="0" fontId="10" fillId="0" borderId="10" xfId="0" applyFont="1" applyBorder="1"/>
    <xf numFmtId="0" fontId="0" fillId="10" borderId="0" xfId="0" applyFill="1"/>
    <xf numFmtId="0" fontId="0" fillId="10" borderId="16" xfId="0" applyFill="1" applyBorder="1"/>
    <xf numFmtId="9" fontId="0" fillId="0" borderId="7" xfId="0" applyNumberFormat="1" applyBorder="1"/>
    <xf numFmtId="3" fontId="0" fillId="0" borderId="0" xfId="0" applyNumberFormat="1"/>
    <xf numFmtId="1" fontId="0" fillId="0" borderId="0" xfId="0" applyNumberFormat="1"/>
    <xf numFmtId="0" fontId="38" fillId="0" borderId="0" xfId="2" applyFont="1" applyFill="1" applyAlignment="1">
      <alignment wrapText="1"/>
    </xf>
    <xf numFmtId="0" fontId="0" fillId="0" borderId="16" xfId="0" applyBorder="1"/>
    <xf numFmtId="0" fontId="0" fillId="0" borderId="3" xfId="0" applyBorder="1"/>
    <xf numFmtId="9" fontId="0" fillId="0" borderId="5" xfId="0" applyNumberFormat="1" applyBorder="1"/>
    <xf numFmtId="37" fontId="0" fillId="0" borderId="0" xfId="0" applyNumberFormat="1"/>
    <xf numFmtId="3" fontId="0" fillId="0" borderId="16" xfId="0" applyNumberFormat="1" applyBorder="1"/>
    <xf numFmtId="0" fontId="0" fillId="17" borderId="35" xfId="0" applyFill="1" applyBorder="1" applyAlignment="1">
      <alignment horizontal="center"/>
    </xf>
    <xf numFmtId="0" fontId="0" fillId="17" borderId="22" xfId="0" applyFill="1" applyBorder="1" applyAlignment="1">
      <alignment horizontal="center"/>
    </xf>
    <xf numFmtId="0" fontId="0" fillId="17" borderId="34" xfId="0" applyFill="1" applyBorder="1" applyAlignment="1">
      <alignment horizontal="center"/>
    </xf>
    <xf numFmtId="0" fontId="5" fillId="0" borderId="0" xfId="2" applyAlignment="1">
      <alignment horizontal="left"/>
    </xf>
    <xf numFmtId="0" fontId="45" fillId="0" borderId="0" xfId="0" applyFont="1"/>
    <xf numFmtId="0" fontId="10" fillId="0" borderId="0" xfId="0" applyFont="1" applyAlignment="1">
      <alignment horizontal="center"/>
    </xf>
    <xf numFmtId="0" fontId="10" fillId="0" borderId="10" xfId="0" applyFont="1" applyBorder="1" applyAlignment="1">
      <alignment horizontal="center"/>
    </xf>
    <xf numFmtId="0" fontId="5" fillId="0" borderId="0" xfId="2" applyAlignment="1">
      <alignment horizontal="left" wrapText="1"/>
    </xf>
    <xf numFmtId="0" fontId="45" fillId="0" borderId="0" xfId="0" applyFont="1" applyAlignment="1">
      <alignment horizontal="left"/>
    </xf>
    <xf numFmtId="9" fontId="0" fillId="0" borderId="32" xfId="0" applyNumberFormat="1" applyBorder="1"/>
    <xf numFmtId="9" fontId="0" fillId="0" borderId="27" xfId="0" applyNumberFormat="1" applyBorder="1"/>
    <xf numFmtId="9" fontId="0" fillId="0" borderId="16" xfId="0" applyNumberFormat="1" applyBorder="1"/>
    <xf numFmtId="9" fontId="0" fillId="0" borderId="30" xfId="0" applyNumberFormat="1" applyBorder="1"/>
    <xf numFmtId="0" fontId="6" fillId="2" borderId="22" xfId="0" applyFont="1" applyFill="1" applyBorder="1" applyAlignment="1">
      <alignment horizontal="center" wrapText="1"/>
    </xf>
    <xf numFmtId="0" fontId="6" fillId="2" borderId="38" xfId="0" applyFont="1" applyFill="1" applyBorder="1" applyAlignment="1">
      <alignment horizontal="center" wrapText="1"/>
    </xf>
    <xf numFmtId="43" fontId="0" fillId="0" borderId="0" xfId="0" applyNumberFormat="1"/>
    <xf numFmtId="0" fontId="3" fillId="8" borderId="11" xfId="0" applyFont="1" applyFill="1" applyBorder="1" applyAlignment="1">
      <alignment horizontal="center" vertical="center" wrapText="1"/>
    </xf>
    <xf numFmtId="0" fontId="21" fillId="0" borderId="2" xfId="0" applyFont="1" applyBorder="1" applyAlignment="1">
      <alignment horizontal="center"/>
    </xf>
    <xf numFmtId="0" fontId="0" fillId="7" borderId="33" xfId="0" applyFill="1" applyBorder="1" applyAlignment="1">
      <alignment horizontal="center"/>
    </xf>
    <xf numFmtId="0" fontId="0" fillId="4" borderId="2" xfId="0" applyFill="1" applyBorder="1"/>
    <xf numFmtId="0" fontId="0" fillId="20" borderId="22" xfId="0" applyFill="1" applyBorder="1" applyAlignment="1">
      <alignment horizontal="center"/>
    </xf>
    <xf numFmtId="166" fontId="0" fillId="0" borderId="0" xfId="1" applyNumberFormat="1" applyFont="1"/>
    <xf numFmtId="166" fontId="0" fillId="0" borderId="9" xfId="1" applyNumberFormat="1" applyFont="1" applyBorder="1"/>
    <xf numFmtId="166" fontId="0" fillId="0" borderId="3" xfId="1" applyNumberFormat="1" applyFont="1" applyBorder="1"/>
    <xf numFmtId="166" fontId="0" fillId="0" borderId="24" xfId="1" applyNumberFormat="1" applyFont="1" applyBorder="1"/>
    <xf numFmtId="166" fontId="0" fillId="0" borderId="18" xfId="1" applyNumberFormat="1" applyFont="1" applyBorder="1"/>
    <xf numFmtId="166" fontId="0" fillId="0" borderId="0" xfId="1" applyNumberFormat="1" applyFont="1" applyAlignment="1">
      <alignment horizontal="right"/>
    </xf>
    <xf numFmtId="166" fontId="0" fillId="0" borderId="3" xfId="1" applyNumberFormat="1" applyFont="1" applyBorder="1" applyAlignment="1">
      <alignment horizontal="right"/>
    </xf>
    <xf numFmtId="166" fontId="0" fillId="0" borderId="16" xfId="1" applyNumberFormat="1" applyFont="1" applyBorder="1" applyAlignment="1">
      <alignment horizontal="right"/>
    </xf>
    <xf numFmtId="166" fontId="0" fillId="0" borderId="18" xfId="1" applyNumberFormat="1" applyFont="1" applyBorder="1" applyAlignment="1">
      <alignment horizontal="right"/>
    </xf>
    <xf numFmtId="166" fontId="12" fillId="0" borderId="0" xfId="1" applyNumberFormat="1" applyFont="1"/>
    <xf numFmtId="166" fontId="12" fillId="0" borderId="0" xfId="1" applyNumberFormat="1" applyFont="1" applyBorder="1"/>
    <xf numFmtId="0" fontId="16" fillId="0" borderId="22" xfId="0" applyFont="1" applyBorder="1" applyAlignment="1">
      <alignment horizontal="center"/>
    </xf>
    <xf numFmtId="0" fontId="16" fillId="0" borderId="21" xfId="0" applyFont="1" applyBorder="1" applyAlignment="1">
      <alignment horizontal="center"/>
    </xf>
    <xf numFmtId="166" fontId="45" fillId="0" borderId="0" xfId="0" applyNumberFormat="1" applyFont="1" applyAlignment="1">
      <alignment horizontal="right"/>
    </xf>
    <xf numFmtId="166" fontId="0" fillId="10" borderId="2" xfId="0" applyNumberFormat="1" applyFill="1" applyBorder="1"/>
    <xf numFmtId="166" fontId="0" fillId="3" borderId="5" xfId="1" applyNumberFormat="1" applyFont="1" applyFill="1" applyBorder="1"/>
    <xf numFmtId="166" fontId="0" fillId="0" borderId="1" xfId="1" applyNumberFormat="1" applyFont="1" applyBorder="1"/>
    <xf numFmtId="166" fontId="0" fillId="3" borderId="1" xfId="1" applyNumberFormat="1" applyFont="1" applyFill="1" applyBorder="1"/>
    <xf numFmtId="166" fontId="0" fillId="3" borderId="32" xfId="1" applyNumberFormat="1" applyFont="1" applyFill="1" applyBorder="1"/>
    <xf numFmtId="166" fontId="0" fillId="0" borderId="27" xfId="1" applyNumberFormat="1" applyFont="1" applyBorder="1"/>
    <xf numFmtId="166" fontId="0" fillId="3" borderId="27" xfId="1" applyNumberFormat="1" applyFont="1" applyFill="1" applyBorder="1"/>
    <xf numFmtId="166" fontId="0" fillId="0" borderId="30" xfId="1" applyNumberFormat="1" applyFont="1" applyBorder="1"/>
    <xf numFmtId="166" fontId="0" fillId="18" borderId="32" xfId="1" applyNumberFormat="1" applyFont="1" applyFill="1" applyBorder="1"/>
    <xf numFmtId="166" fontId="0" fillId="18" borderId="27" xfId="1" applyNumberFormat="1" applyFont="1" applyFill="1" applyBorder="1"/>
    <xf numFmtId="166" fontId="0" fillId="0" borderId="32" xfId="1" applyNumberFormat="1" applyFont="1" applyBorder="1"/>
    <xf numFmtId="166" fontId="0" fillId="10" borderId="0" xfId="0" applyNumberFormat="1" applyFill="1"/>
    <xf numFmtId="0" fontId="0" fillId="10" borderId="2" xfId="0" applyFill="1" applyBorder="1" applyAlignment="1">
      <alignment horizontal="center"/>
    </xf>
    <xf numFmtId="0" fontId="0" fillId="10" borderId="35" xfId="0" applyFill="1" applyBorder="1" applyAlignment="1">
      <alignment horizontal="center"/>
    </xf>
    <xf numFmtId="0" fontId="0" fillId="10" borderId="22" xfId="0" applyFill="1" applyBorder="1" applyAlignment="1">
      <alignment horizontal="center"/>
    </xf>
    <xf numFmtId="0" fontId="0" fillId="10" borderId="34" xfId="0" applyFill="1" applyBorder="1" applyAlignment="1">
      <alignment horizontal="center"/>
    </xf>
    <xf numFmtId="166" fontId="0" fillId="0" borderId="3" xfId="1" applyNumberFormat="1" applyFont="1" applyBorder="1" applyAlignment="1">
      <alignment horizontal="center" wrapText="1"/>
    </xf>
    <xf numFmtId="166" fontId="0" fillId="0" borderId="0" xfId="1" applyNumberFormat="1" applyFont="1" applyAlignment="1">
      <alignment horizontal="center" wrapText="1"/>
    </xf>
    <xf numFmtId="166" fontId="0" fillId="0" borderId="7" xfId="1" applyNumberFormat="1" applyFont="1" applyBorder="1"/>
    <xf numFmtId="165" fontId="0" fillId="0" borderId="35" xfId="0" applyNumberFormat="1" applyBorder="1" applyAlignment="1">
      <alignment horizontal="center"/>
    </xf>
    <xf numFmtId="9" fontId="0" fillId="0" borderId="0" xfId="0" applyNumberFormat="1"/>
    <xf numFmtId="166" fontId="0" fillId="0" borderId="17" xfId="1" applyNumberFormat="1" applyFont="1" applyBorder="1"/>
    <xf numFmtId="9" fontId="0" fillId="0" borderId="3" xfId="0" applyNumberFormat="1" applyBorder="1"/>
    <xf numFmtId="9" fontId="0" fillId="0" borderId="17" xfId="0" applyNumberFormat="1" applyBorder="1"/>
    <xf numFmtId="9" fontId="0" fillId="0" borderId="24" xfId="0" applyNumberFormat="1" applyBorder="1"/>
    <xf numFmtId="9" fontId="0" fillId="0" borderId="18" xfId="0" applyNumberFormat="1" applyBorder="1"/>
    <xf numFmtId="9" fontId="0" fillId="0" borderId="40" xfId="0" applyNumberFormat="1" applyBorder="1"/>
    <xf numFmtId="9" fontId="0" fillId="0" borderId="42" xfId="0" applyNumberFormat="1" applyBorder="1" applyAlignment="1">
      <alignment horizontal="right"/>
    </xf>
    <xf numFmtId="9" fontId="0" fillId="0" borderId="10" xfId="0" applyNumberFormat="1" applyBorder="1" applyAlignment="1">
      <alignment horizontal="right"/>
    </xf>
    <xf numFmtId="9" fontId="0" fillId="0" borderId="10" xfId="0" applyNumberFormat="1" applyBorder="1"/>
    <xf numFmtId="9" fontId="0" fillId="0" borderId="40" xfId="0" applyNumberFormat="1" applyBorder="1" applyAlignment="1">
      <alignment horizontal="right"/>
    </xf>
    <xf numFmtId="9" fontId="0" fillId="0" borderId="0" xfId="0" applyNumberFormat="1" applyAlignment="1">
      <alignment horizontal="right"/>
    </xf>
    <xf numFmtId="9" fontId="0" fillId="0" borderId="3" xfId="0" applyNumberFormat="1" applyBorder="1" applyAlignment="1">
      <alignment horizontal="right"/>
    </xf>
    <xf numFmtId="9" fontId="0" fillId="0" borderId="25" xfId="0" applyNumberFormat="1" applyBorder="1"/>
    <xf numFmtId="9" fontId="0" fillId="0" borderId="44" xfId="0" applyNumberFormat="1" applyBorder="1"/>
    <xf numFmtId="9" fontId="0" fillId="0" borderId="45" xfId="0" applyNumberFormat="1" applyBorder="1"/>
    <xf numFmtId="9" fontId="0" fillId="3" borderId="43" xfId="0" applyNumberFormat="1" applyFill="1" applyBorder="1" applyAlignment="1">
      <alignment horizontal="right"/>
    </xf>
    <xf numFmtId="9" fontId="0" fillId="3" borderId="41" xfId="0" applyNumberFormat="1" applyFill="1" applyBorder="1" applyAlignment="1">
      <alignment horizontal="right"/>
    </xf>
    <xf numFmtId="9" fontId="0" fillId="0" borderId="39" xfId="0" applyNumberFormat="1" applyBorder="1" applyAlignment="1">
      <alignment horizontal="right"/>
    </xf>
    <xf numFmtId="9" fontId="0" fillId="0" borderId="46" xfId="0" applyNumberFormat="1" applyBorder="1" applyAlignment="1">
      <alignment horizontal="right"/>
    </xf>
    <xf numFmtId="9" fontId="0" fillId="0" borderId="16" xfId="0" applyNumberFormat="1" applyBorder="1" applyAlignment="1">
      <alignment horizontal="right"/>
    </xf>
    <xf numFmtId="9" fontId="0" fillId="0" borderId="18" xfId="0" applyNumberFormat="1" applyBorder="1" applyAlignment="1">
      <alignment horizontal="right"/>
    </xf>
    <xf numFmtId="166" fontId="0" fillId="0" borderId="7" xfId="0" applyNumberFormat="1" applyBorder="1" applyAlignment="1">
      <alignment horizontal="center"/>
    </xf>
    <xf numFmtId="166" fontId="0" fillId="0" borderId="0" xfId="0" applyNumberFormat="1" applyAlignment="1">
      <alignment horizontal="center"/>
    </xf>
    <xf numFmtId="166" fontId="0" fillId="0" borderId="3" xfId="0" applyNumberFormat="1" applyBorder="1" applyAlignment="1">
      <alignment horizontal="center"/>
    </xf>
    <xf numFmtId="166" fontId="0" fillId="4" borderId="7" xfId="0" applyNumberFormat="1" applyFill="1" applyBorder="1" applyAlignment="1">
      <alignment horizontal="center"/>
    </xf>
    <xf numFmtId="166" fontId="0" fillId="4" borderId="0" xfId="0" applyNumberFormat="1" applyFill="1" applyAlignment="1">
      <alignment horizontal="center"/>
    </xf>
    <xf numFmtId="166" fontId="0" fillId="4" borderId="3" xfId="0" applyNumberFormat="1" applyFill="1" applyBorder="1" applyAlignment="1">
      <alignment horizontal="center"/>
    </xf>
    <xf numFmtId="166" fontId="0" fillId="4" borderId="2" xfId="0" applyNumberFormat="1" applyFill="1" applyBorder="1" applyAlignment="1">
      <alignment horizontal="center"/>
    </xf>
    <xf numFmtId="3" fontId="0" fillId="0" borderId="2" xfId="0" applyNumberFormat="1" applyBorder="1" applyAlignment="1">
      <alignment horizontal="center"/>
    </xf>
    <xf numFmtId="3" fontId="45" fillId="0" borderId="2" xfId="0" applyNumberFormat="1" applyFont="1" applyBorder="1" applyAlignment="1">
      <alignment horizontal="center"/>
    </xf>
    <xf numFmtId="166" fontId="0" fillId="0" borderId="17" xfId="0" applyNumberFormat="1" applyBorder="1" applyAlignment="1">
      <alignment horizontal="center"/>
    </xf>
    <xf numFmtId="166" fontId="0" fillId="0" borderId="16" xfId="0" applyNumberFormat="1" applyBorder="1" applyAlignment="1">
      <alignment horizontal="center"/>
    </xf>
    <xf numFmtId="166" fontId="0" fillId="0" borderId="18" xfId="0" applyNumberFormat="1" applyBorder="1" applyAlignment="1">
      <alignment horizontal="center"/>
    </xf>
    <xf numFmtId="3" fontId="0" fillId="0" borderId="15" xfId="0" applyNumberFormat="1" applyBorder="1" applyAlignment="1">
      <alignment horizontal="center"/>
    </xf>
    <xf numFmtId="166" fontId="0" fillId="0" borderId="7" xfId="1" applyNumberFormat="1" applyFont="1" applyBorder="1" applyAlignment="1">
      <alignment horizontal="center"/>
    </xf>
    <xf numFmtId="166" fontId="0" fillId="0" borderId="0" xfId="1" applyNumberFormat="1" applyFont="1" applyAlignment="1">
      <alignment horizontal="center"/>
    </xf>
    <xf numFmtId="9" fontId="0" fillId="18" borderId="1" xfId="0" applyNumberFormat="1" applyFill="1" applyBorder="1"/>
    <xf numFmtId="9" fontId="0" fillId="18" borderId="5" xfId="0" applyNumberFormat="1" applyFill="1" applyBorder="1"/>
    <xf numFmtId="166" fontId="0" fillId="0" borderId="29" xfId="1" applyNumberFormat="1" applyFont="1" applyBorder="1"/>
    <xf numFmtId="9" fontId="0" fillId="3" borderId="5" xfId="4" applyFont="1" applyFill="1" applyBorder="1"/>
    <xf numFmtId="166" fontId="0" fillId="0" borderId="1" xfId="1" applyNumberFormat="1" applyFont="1" applyFill="1" applyBorder="1"/>
    <xf numFmtId="166" fontId="0" fillId="0" borderId="27" xfId="1" applyNumberFormat="1" applyFont="1" applyFill="1" applyBorder="1"/>
    <xf numFmtId="9" fontId="0" fillId="18" borderId="32" xfId="0" applyNumberFormat="1" applyFill="1" applyBorder="1"/>
    <xf numFmtId="9" fontId="0" fillId="18" borderId="27" xfId="0" applyNumberFormat="1" applyFill="1" applyBorder="1"/>
    <xf numFmtId="166" fontId="0" fillId="0" borderId="5" xfId="1" applyNumberFormat="1" applyFont="1" applyBorder="1"/>
    <xf numFmtId="9" fontId="0" fillId="3" borderId="32" xfId="0" applyNumberFormat="1" applyFill="1" applyBorder="1"/>
    <xf numFmtId="9" fontId="0" fillId="3" borderId="27" xfId="0" applyNumberFormat="1" applyFill="1" applyBorder="1"/>
    <xf numFmtId="0" fontId="45" fillId="0" borderId="0" xfId="0" applyFont="1" applyAlignment="1">
      <alignment wrapText="1"/>
    </xf>
    <xf numFmtId="166" fontId="2" fillId="0" borderId="0" xfId="0" applyNumberFormat="1" applyFont="1" applyAlignment="1">
      <alignment horizontal="right"/>
    </xf>
    <xf numFmtId="1" fontId="0" fillId="0" borderId="3" xfId="0" applyNumberFormat="1" applyBorder="1" applyAlignment="1">
      <alignment horizontal="center" vertical="center"/>
    </xf>
    <xf numFmtId="1" fontId="0" fillId="0" borderId="3" xfId="0" applyNumberFormat="1" applyBorder="1" applyAlignment="1">
      <alignment horizontal="center"/>
    </xf>
    <xf numFmtId="166" fontId="0" fillId="0" borderId="0" xfId="4" applyNumberFormat="1" applyFont="1" applyAlignment="1">
      <alignment horizontal="right"/>
    </xf>
    <xf numFmtId="9" fontId="0" fillId="3" borderId="5" xfId="0" applyNumberFormat="1" applyFill="1" applyBorder="1" applyAlignment="1">
      <alignment horizontal="center"/>
    </xf>
    <xf numFmtId="9" fontId="0" fillId="0" borderId="5" xfId="0" applyNumberFormat="1" applyBorder="1" applyAlignment="1">
      <alignment horizontal="center"/>
    </xf>
    <xf numFmtId="9" fontId="0" fillId="0" borderId="1" xfId="0" applyNumberFormat="1" applyBorder="1" applyAlignment="1">
      <alignment horizontal="center"/>
    </xf>
    <xf numFmtId="9" fontId="0" fillId="3" borderId="1" xfId="0" applyNumberFormat="1" applyFill="1" applyBorder="1" applyAlignment="1">
      <alignment horizontal="center"/>
    </xf>
    <xf numFmtId="9" fontId="0" fillId="0" borderId="29" xfId="0" applyNumberFormat="1" applyBorder="1" applyAlignment="1">
      <alignment horizontal="center"/>
    </xf>
    <xf numFmtId="166" fontId="0" fillId="0" borderId="27" xfId="1" applyNumberFormat="1" applyFont="1" applyBorder="1" applyAlignment="1">
      <alignment horizontal="center"/>
    </xf>
    <xf numFmtId="166" fontId="0" fillId="3" borderId="32" xfId="1" applyNumberFormat="1" applyFont="1" applyFill="1" applyBorder="1" applyAlignment="1">
      <alignment horizontal="center" vertical="center"/>
    </xf>
    <xf numFmtId="166" fontId="0" fillId="0" borderId="27" xfId="1" applyNumberFormat="1" applyFont="1" applyBorder="1" applyAlignment="1">
      <alignment horizontal="center" vertical="center"/>
    </xf>
    <xf numFmtId="166" fontId="0" fillId="3" borderId="27" xfId="1" applyNumberFormat="1" applyFont="1" applyFill="1" applyBorder="1" applyAlignment="1">
      <alignment horizontal="center" vertical="center"/>
    </xf>
    <xf numFmtId="166" fontId="0" fillId="0" borderId="30" xfId="1" applyNumberFormat="1" applyFont="1" applyBorder="1" applyAlignment="1">
      <alignment horizontal="center" vertical="center"/>
    </xf>
    <xf numFmtId="166" fontId="0" fillId="0" borderId="0" xfId="1" applyNumberFormat="1" applyFont="1" applyFill="1" applyBorder="1" applyAlignment="1">
      <alignment horizontal="right"/>
    </xf>
    <xf numFmtId="164" fontId="0" fillId="0" borderId="0" xfId="1" applyNumberFormat="1" applyFont="1" applyFill="1"/>
    <xf numFmtId="1" fontId="0" fillId="0" borderId="2" xfId="0" applyNumberFormat="1" applyBorder="1" applyAlignment="1">
      <alignment horizontal="center"/>
    </xf>
    <xf numFmtId="9" fontId="0" fillId="0" borderId="1" xfId="4" applyFont="1" applyBorder="1"/>
    <xf numFmtId="0" fontId="10" fillId="0" borderId="0" xfId="0" applyFont="1" applyAlignment="1">
      <alignment horizontal="left"/>
    </xf>
    <xf numFmtId="0" fontId="12" fillId="0" borderId="34" xfId="0" applyFont="1" applyBorder="1" applyAlignment="1">
      <alignment horizontal="center"/>
    </xf>
    <xf numFmtId="9" fontId="0" fillId="0" borderId="3" xfId="4" applyFont="1" applyBorder="1"/>
    <xf numFmtId="9" fontId="0" fillId="0" borderId="0" xfId="4" applyFont="1" applyBorder="1" applyAlignment="1">
      <alignment horizontal="right"/>
    </xf>
    <xf numFmtId="9" fontId="0" fillId="0" borderId="3" xfId="4" applyFont="1" applyBorder="1" applyAlignment="1">
      <alignment horizontal="right"/>
    </xf>
    <xf numFmtId="0" fontId="16" fillId="0" borderId="34" xfId="0" applyFont="1" applyBorder="1" applyAlignment="1">
      <alignment horizontal="center"/>
    </xf>
    <xf numFmtId="166" fontId="12" fillId="0" borderId="3" xfId="1" applyNumberFormat="1" applyFont="1" applyBorder="1"/>
    <xf numFmtId="0" fontId="12" fillId="0" borderId="0" xfId="0" applyFont="1" applyAlignment="1">
      <alignment horizontal="right"/>
    </xf>
    <xf numFmtId="166" fontId="12" fillId="0" borderId="0" xfId="1" applyNumberFormat="1" applyFont="1" applyBorder="1" applyAlignment="1">
      <alignment horizontal="right"/>
    </xf>
    <xf numFmtId="166" fontId="12" fillId="0" borderId="3" xfId="1" applyNumberFormat="1" applyFont="1" applyBorder="1" applyAlignment="1">
      <alignment horizontal="right"/>
    </xf>
    <xf numFmtId="9" fontId="0" fillId="0" borderId="16" xfId="4" applyFont="1" applyBorder="1"/>
    <xf numFmtId="9" fontId="0" fillId="0" borderId="18" xfId="4" applyFont="1" applyBorder="1"/>
    <xf numFmtId="0" fontId="12" fillId="0" borderId="3" xfId="0" applyFont="1" applyBorder="1"/>
    <xf numFmtId="9" fontId="12" fillId="0" borderId="3" xfId="4" applyFont="1" applyBorder="1"/>
    <xf numFmtId="9" fontId="12" fillId="0" borderId="16" xfId="4" applyFont="1" applyBorder="1"/>
    <xf numFmtId="9" fontId="12" fillId="0" borderId="18" xfId="4" applyFont="1" applyBorder="1"/>
    <xf numFmtId="0" fontId="0" fillId="13" borderId="3" xfId="0" applyFill="1" applyBorder="1"/>
    <xf numFmtId="9" fontId="0" fillId="13" borderId="0" xfId="0" applyNumberFormat="1" applyFill="1"/>
    <xf numFmtId="9" fontId="0" fillId="13" borderId="3" xfId="0" applyNumberFormat="1" applyFill="1" applyBorder="1"/>
    <xf numFmtId="0" fontId="0" fillId="0" borderId="29" xfId="0" applyBorder="1"/>
    <xf numFmtId="9" fontId="0" fillId="3" borderId="32" xfId="0" applyNumberFormat="1" applyFill="1" applyBorder="1" applyAlignment="1">
      <alignment horizontal="center"/>
    </xf>
    <xf numFmtId="9" fontId="0" fillId="0" borderId="27" xfId="0" applyNumberFormat="1" applyBorder="1" applyAlignment="1">
      <alignment horizontal="center"/>
    </xf>
    <xf numFmtId="9" fontId="0" fillId="0" borderId="30" xfId="0" applyNumberFormat="1" applyBorder="1" applyAlignment="1">
      <alignment horizontal="center"/>
    </xf>
    <xf numFmtId="166" fontId="0" fillId="0" borderId="3" xfId="1" applyNumberFormat="1" applyFont="1" applyBorder="1" applyAlignment="1">
      <alignment horizontal="center"/>
    </xf>
    <xf numFmtId="9" fontId="0" fillId="3" borderId="27" xfId="0" applyNumberFormat="1" applyFill="1" applyBorder="1" applyAlignment="1">
      <alignment horizontal="center"/>
    </xf>
    <xf numFmtId="166" fontId="0" fillId="0" borderId="18" xfId="1" applyNumberFormat="1" applyFont="1" applyBorder="1" applyAlignment="1">
      <alignment horizontal="center"/>
    </xf>
    <xf numFmtId="9" fontId="0" fillId="0" borderId="16" xfId="0" applyNumberFormat="1" applyBorder="1" applyAlignment="1">
      <alignment horizontal="center"/>
    </xf>
    <xf numFmtId="0" fontId="0" fillId="13" borderId="7" xfId="0" applyFill="1" applyBorder="1"/>
    <xf numFmtId="0" fontId="6" fillId="2" borderId="49" xfId="0" applyFont="1" applyFill="1" applyBorder="1" applyAlignment="1">
      <alignment horizontal="center" wrapText="1"/>
    </xf>
    <xf numFmtId="166" fontId="0" fillId="3" borderId="50" xfId="1" applyNumberFormat="1" applyFont="1" applyFill="1" applyBorder="1"/>
    <xf numFmtId="166" fontId="0" fillId="0" borderId="47" xfId="1" applyNumberFormat="1" applyFont="1" applyBorder="1"/>
    <xf numFmtId="166" fontId="0" fillId="3" borderId="47" xfId="1" applyNumberFormat="1" applyFont="1" applyFill="1" applyBorder="1"/>
    <xf numFmtId="166" fontId="0" fillId="0" borderId="47" xfId="1" applyNumberFormat="1" applyFont="1" applyFill="1" applyBorder="1"/>
    <xf numFmtId="166" fontId="0" fillId="0" borderId="48" xfId="1" applyNumberFormat="1" applyFont="1" applyBorder="1"/>
    <xf numFmtId="9" fontId="0" fillId="3" borderId="50" xfId="0" applyNumberFormat="1" applyFill="1" applyBorder="1"/>
    <xf numFmtId="9" fontId="0" fillId="0" borderId="47" xfId="0" applyNumberFormat="1" applyBorder="1"/>
    <xf numFmtId="9" fontId="0" fillId="3" borderId="47" xfId="0" applyNumberFormat="1" applyFill="1" applyBorder="1"/>
    <xf numFmtId="9" fontId="0" fillId="0" borderId="48" xfId="0" applyNumberFormat="1" applyBorder="1"/>
    <xf numFmtId="166" fontId="0" fillId="0" borderId="50" xfId="1" applyNumberFormat="1" applyFont="1" applyBorder="1"/>
    <xf numFmtId="9" fontId="0" fillId="0" borderId="50" xfId="0" applyNumberFormat="1" applyBorder="1"/>
    <xf numFmtId="0" fontId="16" fillId="5" borderId="0" xfId="0" applyFont="1" applyFill="1" applyAlignment="1">
      <alignment horizontal="left"/>
    </xf>
    <xf numFmtId="0" fontId="10" fillId="5" borderId="0" xfId="0" applyFont="1" applyFill="1" applyAlignment="1">
      <alignment horizontal="left"/>
    </xf>
    <xf numFmtId="0" fontId="29" fillId="0" borderId="0" xfId="0" applyFont="1" applyAlignment="1">
      <alignment horizontal="left"/>
    </xf>
    <xf numFmtId="0" fontId="3" fillId="4" borderId="0" xfId="0" applyFont="1" applyFill="1" applyAlignment="1">
      <alignment horizontal="left"/>
    </xf>
    <xf numFmtId="0" fontId="9" fillId="4" borderId="0" xfId="0" applyFont="1" applyFill="1" applyAlignment="1">
      <alignment horizontal="left"/>
    </xf>
    <xf numFmtId="0" fontId="5" fillId="0" borderId="0" xfId="2" applyAlignment="1">
      <alignment horizontal="left" wrapText="1"/>
    </xf>
    <xf numFmtId="0" fontId="11" fillId="11" borderId="7" xfId="0" applyFont="1" applyFill="1" applyBorder="1" applyAlignment="1">
      <alignment horizontal="center"/>
    </xf>
    <xf numFmtId="0" fontId="11" fillId="11" borderId="0" xfId="0" applyFont="1" applyFill="1" applyAlignment="1">
      <alignment horizontal="center"/>
    </xf>
    <xf numFmtId="0" fontId="11" fillId="11" borderId="9" xfId="0" applyFont="1" applyFill="1" applyBorder="1" applyAlignment="1">
      <alignment horizontal="center"/>
    </xf>
    <xf numFmtId="0" fontId="11" fillId="12" borderId="0" xfId="0" applyFont="1" applyFill="1" applyAlignment="1">
      <alignment horizontal="center"/>
    </xf>
    <xf numFmtId="0" fontId="11" fillId="12" borderId="3" xfId="0" applyFont="1" applyFill="1" applyBorder="1" applyAlignment="1">
      <alignment horizontal="center"/>
    </xf>
    <xf numFmtId="165" fontId="14" fillId="4" borderId="13" xfId="0" applyNumberFormat="1" applyFont="1" applyFill="1" applyBorder="1" applyAlignment="1">
      <alignment horizontal="center"/>
    </xf>
    <xf numFmtId="165" fontId="14" fillId="4" borderId="12" xfId="0" applyNumberFormat="1" applyFont="1" applyFill="1" applyBorder="1" applyAlignment="1">
      <alignment horizontal="center"/>
    </xf>
    <xf numFmtId="165" fontId="14" fillId="4" borderId="14" xfId="0" applyNumberFormat="1" applyFont="1" applyFill="1" applyBorder="1" applyAlignment="1">
      <alignment horizontal="center"/>
    </xf>
    <xf numFmtId="0" fontId="13" fillId="5" borderId="0" xfId="0" applyFont="1" applyFill="1" applyAlignment="1">
      <alignment horizontal="center"/>
    </xf>
    <xf numFmtId="0" fontId="5" fillId="0" borderId="0" xfId="2" applyAlignment="1">
      <alignment horizontal="left"/>
    </xf>
    <xf numFmtId="0" fontId="2" fillId="0" borderId="0" xfId="0" applyFont="1" applyAlignment="1">
      <alignment horizontal="center"/>
    </xf>
    <xf numFmtId="0" fontId="14" fillId="4" borderId="13" xfId="0" applyFont="1" applyFill="1" applyBorder="1" applyAlignment="1">
      <alignment horizontal="center"/>
    </xf>
    <xf numFmtId="0" fontId="14" fillId="4" borderId="12" xfId="0" applyFont="1" applyFill="1" applyBorder="1" applyAlignment="1">
      <alignment horizontal="center"/>
    </xf>
    <xf numFmtId="0" fontId="14" fillId="4" borderId="14" xfId="0" applyFont="1" applyFill="1" applyBorder="1" applyAlignment="1">
      <alignment horizontal="center"/>
    </xf>
    <xf numFmtId="0" fontId="11" fillId="11" borderId="12" xfId="0" applyFont="1" applyFill="1" applyBorder="1" applyAlignment="1">
      <alignment horizontal="center"/>
    </xf>
    <xf numFmtId="0" fontId="11" fillId="11" borderId="23" xfId="0" applyFont="1" applyFill="1" applyBorder="1" applyAlignment="1">
      <alignment horizontal="center"/>
    </xf>
    <xf numFmtId="0" fontId="11" fillId="12" borderId="20" xfId="0" applyFont="1" applyFill="1" applyBorder="1" applyAlignment="1">
      <alignment horizontal="center"/>
    </xf>
    <xf numFmtId="0" fontId="11" fillId="12" borderId="12" xfId="0" applyFont="1" applyFill="1" applyBorder="1" applyAlignment="1">
      <alignment horizontal="center"/>
    </xf>
    <xf numFmtId="0" fontId="11" fillId="12" borderId="14" xfId="0" applyFont="1" applyFill="1" applyBorder="1" applyAlignment="1">
      <alignment horizontal="center"/>
    </xf>
    <xf numFmtId="0" fontId="31" fillId="0" borderId="0" xfId="2" applyFont="1" applyAlignment="1">
      <alignment horizontal="left"/>
    </xf>
    <xf numFmtId="0" fontId="14" fillId="4" borderId="0" xfId="0" applyFont="1" applyFill="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3" xfId="0" applyFont="1" applyFill="1" applyBorder="1" applyAlignment="1">
      <alignment horizontal="center"/>
    </xf>
    <xf numFmtId="0" fontId="14" fillId="4" borderId="20" xfId="0" applyFont="1" applyFill="1" applyBorder="1" applyAlignment="1">
      <alignment horizontal="center"/>
    </xf>
    <xf numFmtId="0" fontId="10" fillId="4" borderId="0" xfId="0" applyFont="1" applyFill="1" applyAlignment="1">
      <alignment horizontal="center"/>
    </xf>
    <xf numFmtId="0" fontId="10" fillId="4" borderId="9" xfId="0" applyFont="1" applyFill="1" applyBorder="1" applyAlignment="1">
      <alignment horizontal="center"/>
    </xf>
    <xf numFmtId="0" fontId="34" fillId="0" borderId="0" xfId="2" applyFont="1" applyAlignment="1">
      <alignment horizontal="left" wrapText="1"/>
    </xf>
    <xf numFmtId="0" fontId="10" fillId="4" borderId="13" xfId="0" applyFont="1" applyFill="1" applyBorder="1" applyAlignment="1">
      <alignment horizontal="center"/>
    </xf>
    <xf numFmtId="0" fontId="10" fillId="4" borderId="12" xfId="0" applyFont="1" applyFill="1" applyBorder="1" applyAlignment="1">
      <alignment horizontal="center"/>
    </xf>
    <xf numFmtId="0" fontId="10" fillId="4" borderId="14" xfId="0" applyFont="1" applyFill="1" applyBorder="1" applyAlignment="1">
      <alignment horizontal="center"/>
    </xf>
    <xf numFmtId="0" fontId="38" fillId="0" borderId="0" xfId="2" applyFont="1" applyFill="1" applyAlignment="1">
      <alignment wrapText="1"/>
    </xf>
    <xf numFmtId="0" fontId="5" fillId="0" borderId="0" xfId="2" applyFill="1" applyAlignment="1">
      <alignment wrapText="1"/>
    </xf>
    <xf numFmtId="0" fontId="38" fillId="0" borderId="0" xfId="2" applyFont="1" applyFill="1" applyAlignment="1">
      <alignment horizontal="left" wrapText="1"/>
    </xf>
    <xf numFmtId="0" fontId="5" fillId="0" borderId="0" xfId="2" applyFill="1"/>
    <xf numFmtId="0" fontId="5" fillId="0" borderId="0" xfId="2" applyFill="1" applyAlignment="1">
      <alignment horizontal="left"/>
    </xf>
    <xf numFmtId="0" fontId="5" fillId="13" borderId="0" xfId="2" applyFill="1" applyAlignment="1">
      <alignment horizontal="left" wrapText="1"/>
    </xf>
    <xf numFmtId="0" fontId="37" fillId="4" borderId="13" xfId="0" applyFont="1" applyFill="1" applyBorder="1" applyAlignment="1">
      <alignment horizontal="center" vertical="center"/>
    </xf>
    <xf numFmtId="0" fontId="37" fillId="4" borderId="12" xfId="0" applyFont="1" applyFill="1" applyBorder="1" applyAlignment="1">
      <alignment horizontal="center" vertical="center"/>
    </xf>
    <xf numFmtId="0" fontId="37" fillId="4" borderId="14" xfId="0" applyFont="1" applyFill="1" applyBorder="1" applyAlignment="1">
      <alignment horizontal="center" vertical="center"/>
    </xf>
    <xf numFmtId="0" fontId="21" fillId="0" borderId="7" xfId="0" applyFont="1" applyBorder="1" applyAlignment="1">
      <alignment horizontal="center"/>
    </xf>
    <xf numFmtId="0" fontId="21" fillId="0" borderId="0" xfId="0" applyFont="1" applyAlignment="1">
      <alignment horizontal="center"/>
    </xf>
    <xf numFmtId="0" fontId="21" fillId="0" borderId="3" xfId="0" applyFont="1" applyBorder="1" applyAlignment="1">
      <alignment horizontal="center"/>
    </xf>
    <xf numFmtId="0" fontId="3" fillId="14" borderId="13"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6" borderId="13" xfId="0" applyFont="1" applyFill="1" applyBorder="1" applyAlignment="1">
      <alignment horizontal="center" vertical="center" wrapText="1"/>
    </xf>
    <xf numFmtId="0" fontId="3" fillId="16" borderId="14"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37" fillId="21" borderId="13" xfId="0" applyFont="1" applyFill="1" applyBorder="1" applyAlignment="1">
      <alignment horizontal="center" vertical="center"/>
    </xf>
    <xf numFmtId="0" fontId="37" fillId="21" borderId="12" xfId="0" applyFont="1" applyFill="1" applyBorder="1" applyAlignment="1">
      <alignment horizontal="center" vertical="center"/>
    </xf>
    <xf numFmtId="0" fontId="37" fillId="21" borderId="14" xfId="0" applyFont="1" applyFill="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7" fillId="11" borderId="13"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4" xfId="0" applyFont="1" applyFill="1" applyBorder="1" applyAlignment="1">
      <alignment horizontal="center" vertical="center"/>
    </xf>
    <xf numFmtId="0" fontId="9" fillId="0" borderId="11" xfId="0" applyFont="1" applyBorder="1" applyAlignment="1">
      <alignment horizontal="center" wrapText="1"/>
    </xf>
    <xf numFmtId="0" fontId="9" fillId="0" borderId="2" xfId="0" applyFont="1" applyBorder="1" applyAlignment="1">
      <alignment horizontal="center" wrapText="1"/>
    </xf>
    <xf numFmtId="0" fontId="9" fillId="0" borderId="33" xfId="0" applyFont="1" applyBorder="1" applyAlignment="1">
      <alignment horizontal="center" wrapText="1"/>
    </xf>
    <xf numFmtId="0" fontId="22" fillId="0" borderId="0" xfId="0" applyFont="1" applyAlignment="1">
      <alignment horizontal="center"/>
    </xf>
    <xf numFmtId="0" fontId="7" fillId="5" borderId="12" xfId="0" applyFont="1" applyFill="1" applyBorder="1" applyAlignment="1">
      <alignment horizontal="center" vertical="center" wrapText="1"/>
    </xf>
  </cellXfs>
  <cellStyles count="5">
    <cellStyle name="Comma" xfId="1" builtinId="3"/>
    <cellStyle name="Hyperlink" xfId="2" builtinId="8"/>
    <cellStyle name="Normal" xfId="0" builtinId="0"/>
    <cellStyle name="Percent" xfId="4" builtinId="5"/>
    <cellStyle name="TableHeader1" xfId="3" xr:uid="{924C57C0-D073-4816-9B31-8FF21AC8DB7F}"/>
  </cellStyles>
  <dxfs count="531">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style="medium">
          <color auto="1"/>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auto="1"/>
        </left>
        <right style="thin">
          <color auto="1"/>
        </right>
        <top style="thin">
          <color rgb="FF44B3E1"/>
        </top>
        <bottom style="thin">
          <color auto="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style="medium">
          <color auto="1"/>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auto="1"/>
        </left>
        <right style="thin">
          <color auto="1"/>
        </right>
        <top style="thin">
          <color rgb="FF44B3E1"/>
        </top>
        <bottom style="thin">
          <color auto="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style="medium">
          <color auto="1"/>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auto="1"/>
        </left>
        <right style="thin">
          <color auto="1"/>
        </right>
        <top style="thin">
          <color rgb="FF44B3E1"/>
        </top>
        <bottom style="thin">
          <color auto="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style="medium">
          <color auto="1"/>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auto="1"/>
        </left>
        <right style="thin">
          <color auto="1"/>
        </right>
        <top style="thin">
          <color rgb="FF44B3E1"/>
        </top>
        <bottom style="thin">
          <color auto="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bottom style="thin">
          <color theme="4" tint="0.39997558519241921"/>
        </bottom>
        <vertical/>
        <horizontal/>
      </border>
    </dxf>
    <dxf>
      <numFmt numFmtId="13" formatCode="0%"/>
      <border diagonalUp="0" diagonalDown="0">
        <left/>
        <right style="medium">
          <color auto="1"/>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auto="1"/>
        </left>
        <right style="thin">
          <color auto="1"/>
        </right>
        <top style="thin">
          <color rgb="FF44B3E1"/>
        </top>
        <bottom style="thin">
          <color auto="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style="medium">
          <color auto="1"/>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border diagonalUp="0" diagonalDown="0">
        <left/>
        <right/>
        <top style="thin">
          <color theme="4" tint="0.39997558519241921"/>
        </top>
        <bottom style="thin">
          <color theme="4" tint="0.39997558519241921"/>
        </bottom>
        <vertical/>
      </border>
    </dxf>
    <dxf>
      <border outline="0">
        <top style="thin">
          <color rgb="FF44B3E1"/>
        </top>
      </border>
    </dxf>
    <dxf>
      <border outline="0">
        <left style="thin">
          <color rgb="FF44B3E1"/>
        </left>
        <right style="thin">
          <color rgb="FF44B3E1"/>
        </right>
        <top style="thin">
          <color rgb="FF44B3E1"/>
        </top>
        <bottom style="thin">
          <color rgb="FF44B3E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fill>
        <patternFill patternType="solid">
          <fgColor rgb="FFC0E6F5"/>
          <bgColor rgb="FFC0E6F5"/>
        </patternFill>
      </fill>
      <border diagonalUp="0" diagonalDown="0">
        <left/>
        <right/>
        <top style="thin">
          <color theme="4" tint="0.39997558519241921"/>
        </top>
        <bottom style="thin">
          <color theme="4" tint="0.39997558519241921"/>
        </bottom>
        <vertical/>
      </border>
    </dxf>
    <dxf>
      <numFmt numFmtId="13" formatCode="0%"/>
      <fill>
        <patternFill patternType="solid">
          <fgColor rgb="FFC0E6F5"/>
          <bgColor rgb="FFC0E6F5"/>
        </patternFill>
      </fill>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rgb="FF44B3E1"/>
        </lef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fill>
        <patternFill patternType="solid">
          <fgColor rgb="FFC0E6F5"/>
          <bgColor rgb="FFC0E6F5"/>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rgb="FF44B3E1"/>
        </lef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1" indent="0" justifyLastLine="0" shrinkToFit="0" readingOrder="0"/>
    </dxf>
    <dxf>
      <numFmt numFmtId="13" formatCode="0%"/>
      <fill>
        <patternFill patternType="solid">
          <fgColor rgb="FFC0E6F5"/>
          <bgColor rgb="FFC0E6F5"/>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rgb="FF44B3E1"/>
        </top>
      </border>
    </dxf>
    <dxf>
      <border outline="0">
        <left style="thin">
          <color rgb="FF44B3E1"/>
        </lef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fill>
        <patternFill patternType="solid">
          <fgColor rgb="FFC0E6F5"/>
          <bgColor rgb="FFC0E6F5"/>
        </patternFill>
      </fill>
      <border diagonalUp="0" diagonalDown="0">
        <left/>
        <right/>
        <top style="thin">
          <color theme="4" tint="0.39997558519241921"/>
        </top>
        <bottom style="thin">
          <color theme="4" tint="0.39997558519241921"/>
        </bottom>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numFmt numFmtId="166" formatCode="_(* #,##0_);_(* \(#,##0\);_(* &quot;-&quot;??_);_(@_)"/>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vertic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border outline="0">
        <top style="thin">
          <color rgb="FF44B3E1"/>
        </top>
      </border>
    </dxf>
    <dxf>
      <border outline="0">
        <left style="thin">
          <color rgb="FF44B3E1"/>
        </lef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border diagonalUp="0" diagonalDown="0">
        <left/>
        <right/>
        <top style="thin">
          <color theme="4" tint="0.39997558519241921"/>
        </top>
        <bottom style="thin">
          <color theme="4" tint="0.39997558519241921"/>
        </bottom>
        <vertical/>
      </border>
    </dxf>
    <dxf>
      <border outline="0">
        <top style="thin">
          <color rgb="FF44B3E1"/>
        </top>
      </border>
    </dxf>
    <dxf>
      <border outline="0">
        <left style="thin">
          <color rgb="FF44B3E1"/>
        </left>
        <right style="thin">
          <color rgb="FF44B3E1"/>
        </right>
        <top style="thin">
          <color rgb="FF44B3E1"/>
        </top>
        <bottom style="thin">
          <color rgb="FF44B3E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border diagonalUp="0" diagonalDown="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border>
    </dxf>
    <dxf>
      <border outline="0">
        <left style="thin">
          <color rgb="FF44B3E1"/>
        </left>
        <right style="thin">
          <color rgb="FF44B3E1"/>
        </right>
        <bottom style="thin">
          <color rgb="FF44B3E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fill>
        <patternFill patternType="solid">
          <fgColor theme="4" tint="0.79998168889431442"/>
          <bgColor theme="4" tint="0.79998168889431442"/>
        </patternFill>
      </fill>
      <alignment horizontal="center" vertical="bottom" textRotation="0" wrapText="0" indent="0" justifyLastLine="0" shrinkToFit="0" readingOrder="0"/>
    </dxf>
    <dxf>
      <numFmt numFmtId="1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border outline="0">
        <top style="thin">
          <color rgb="FF44B3E1"/>
        </top>
      </border>
    </dxf>
    <dxf>
      <border outline="0">
        <left style="thin">
          <color rgb="FF44B3E1"/>
        </left>
        <right style="thin">
          <color rgb="FF44B3E1"/>
        </righ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border outline="0">
        <left style="thin">
          <color rgb="FF44B3E1"/>
        </left>
        <right style="thin">
          <color rgb="FF44B3E1"/>
        </right>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border diagonalUp="0" diagonalDown="0">
        <left/>
        <right/>
        <top style="thin">
          <color theme="4" tint="0.39997558519241921"/>
        </top>
        <bottom style="thin">
          <color theme="4" tint="0.39997558519241921"/>
        </bottom>
        <vertical/>
      </border>
    </dxf>
    <dxf>
      <border outline="0">
        <top style="thin">
          <color rgb="FF44B3E1"/>
        </top>
      </border>
    </dxf>
    <dxf>
      <border outline="0">
        <left style="thin">
          <color rgb="FF44B3E1"/>
        </left>
        <right style="thin">
          <color rgb="FF44B3E1"/>
        </right>
        <top style="thin">
          <color rgb="FF44B3E1"/>
        </top>
        <bottom style="thin">
          <color rgb="FF44B3E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alignment horizontal="center" vertical="bottom" textRotation="0" wrapText="0" indent="0" justifyLastLine="0" shrinkToFit="0" readingOrder="0"/>
      <border diagonalUp="0" diagonalDown="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border>
    </dxf>
    <dxf>
      <border outline="0">
        <left style="thin">
          <color rgb="FF44B3E1"/>
        </left>
        <right style="thin">
          <color rgb="FF44B3E1"/>
        </right>
        <bottom style="thin">
          <color rgb="FF44B3E1"/>
        </bottom>
      </border>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fill>
        <patternFill patternType="solid">
          <fgColor theme="4" tint="0.79998168889431442"/>
          <bgColor theme="4" tint="0.79998168889431442"/>
        </patternFill>
      </fill>
      <alignment horizontal="center" vertical="bottom" textRotation="0" wrapText="0" indent="0" justifyLastLine="0" shrinkToFit="0" readingOrder="0"/>
    </dxf>
    <dxf>
      <numFmt numFmtId="1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border outline="0">
        <top style="thin">
          <color rgb="FF44B3E1"/>
        </top>
      </border>
    </dxf>
    <dxf>
      <border outline="0">
        <left style="thin">
          <color rgb="FF44B3E1"/>
        </left>
        <right style="thin">
          <color rgb="FF44B3E1"/>
        </right>
        <top style="thin">
          <color rgb="FF44B3E1"/>
        </top>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right/>
        <top style="thin">
          <color theme="4" tint="0.39997558519241921"/>
        </top>
        <bottom style="thin">
          <color theme="4" tint="0.39997558519241921"/>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border outline="0">
        <left style="thin">
          <color rgb="FF44B3E1"/>
        </left>
        <right style="thin">
          <color rgb="FF44B3E1"/>
        </right>
        <bottom style="thin">
          <color rgb="FF44B3E1"/>
        </bottom>
      </border>
    </dxf>
    <dxf>
      <fill>
        <patternFill patternType="solid">
          <fgColor rgb="FFC0E6F5"/>
          <bgColor rgb="FFC0E6F5"/>
        </patternFill>
      </fill>
    </dxf>
    <dxf>
      <border>
        <bottom style="double">
          <color rgb="FF000000"/>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numFmt numFmtId="13" formatCode="0%"/>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border>
    </dxf>
    <dxf>
      <border diagonalUp="0" diagonalDown="0">
        <left/>
        <right/>
        <top style="thin">
          <color theme="4" tint="0.39997558519241921"/>
        </top>
        <bottom style="thin">
          <color theme="4" tint="0.39997558519241921"/>
        </bottom>
        <vertic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alignment horizontal="center" vertical="center" textRotation="0" wrapText="0" indent="0" justifyLastLine="0" shrinkToFit="0" readingOrder="0"/>
      <border diagonalUp="0" diagonalDown="0">
        <left/>
        <right/>
        <top style="thin">
          <color theme="4" tint="0.39997558519241921"/>
        </top>
        <bottom style="thin">
          <color theme="4" tint="0.39997558519241921"/>
        </bottom>
      </border>
    </dxf>
    <dxf>
      <border diagonalUp="0" diagonalDown="0">
        <left/>
        <right/>
        <top style="thin">
          <color theme="4" tint="0.39997558519241921"/>
        </top>
        <bottom style="thin">
          <color theme="4" tint="0.39997558519241921"/>
        </bottom>
      </border>
    </dxf>
    <dxf>
      <border outline="0">
        <left style="thin">
          <color theme="4" tint="0.39997558519241921"/>
        </left>
        <right style="thin">
          <color theme="4" tint="0.39997558519241921"/>
        </right>
        <bottom style="thin">
          <color theme="4" tint="0.3999755851924192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fill>
        <patternFill patternType="solid">
          <fgColor theme="4" tint="0.79998168889431442"/>
          <bgColor theme="4" tint="0.79998168889431442"/>
        </patternFill>
      </fill>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border outline="0">
        <left style="thin">
          <color theme="4" tint="0.39997558519241921"/>
        </left>
        <right style="thin">
          <color theme="4" tint="0.39997558519241921"/>
        </right>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auto="1"/>
        </left>
        <right style="thin">
          <color auto="1"/>
        </right>
        <top style="thin">
          <color theme="4" tint="0.39997558519241921"/>
        </top>
        <bottom style="thin">
          <color auto="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auto="1"/>
        </left>
        <right style="thin">
          <color auto="1"/>
        </right>
        <top style="thin">
          <color theme="4" tint="0.39997558519241921"/>
        </top>
        <bottom style="thin">
          <color auto="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auto="1"/>
        </left>
        <right style="thin">
          <color auto="1"/>
        </right>
        <top style="thin">
          <color theme="4" tint="0.39997558519241921"/>
        </top>
        <bottom style="thin">
          <color auto="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numFmt numFmtId="13" formatCode="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auto="1"/>
        </left>
        <right style="thin">
          <color auto="1"/>
        </right>
        <top style="thin">
          <color theme="4" tint="0.39997558519241921"/>
        </top>
        <bottom style="thin">
          <color auto="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alignment horizontal="center" vertical="bottom" textRotation="0" wrapText="0" indent="0" justifyLastLine="0" shrinkToFit="0" readingOrder="0"/>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numFmt numFmtId="166" formatCode="_(* #,##0_);_(* \(#,##0\);_(* &quot;-&quot;??_);_(@_)"/>
      <border diagonalUp="0" diagonalDown="0">
        <left/>
        <right/>
        <top style="thin">
          <color theme="4" tint="0.39997558519241921"/>
        </top>
        <bottom style="thin">
          <color theme="4" tint="0.39997558519241921"/>
        </bottom>
        <vertical/>
      </border>
    </dxf>
    <dxf>
      <border diagonalUp="0" diagonalDown="0">
        <left/>
        <right/>
        <top style="thin">
          <color theme="4" tint="0.39997558519241921"/>
        </top>
        <bottom style="thin">
          <color theme="4" tint="0.39997558519241921"/>
        </bottom>
        <vertic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numFmt numFmtId="166" formatCode="_(* #,##0_);_(* \(#,##0\);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ill>
        <patternFill patternType="solid">
          <fgColor theme="4" tint="0.79998168889431442"/>
          <bgColor theme="4" tint="0.79998168889431442"/>
        </patternFill>
      </fill>
    </dxf>
    <dxf>
      <border>
        <bottom style="double">
          <color indexed="64"/>
        </bottom>
      </border>
    </dxf>
    <dxf>
      <font>
        <b/>
        <i val="0"/>
        <strike val="0"/>
        <condense val="0"/>
        <extend val="0"/>
        <outline val="0"/>
        <shadow val="0"/>
        <u val="none"/>
        <vertAlign val="baseline"/>
        <sz val="12"/>
        <color theme="0"/>
        <name val="Aptos Narrow"/>
        <family val="2"/>
        <scheme val="minor"/>
      </font>
      <fill>
        <patternFill patternType="solid">
          <fgColor theme="4"/>
          <bgColor theme="4"/>
        </patternFill>
      </fill>
      <border diagonalUp="0" diagonalDown="0">
        <left/>
        <right/>
        <top/>
        <bottom/>
        <vertical/>
        <horizontal/>
      </border>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numFmt numFmtId="166" formatCode="_(* #,##0_);_(* \(#,##0\);_(* &quot;-&quot;??_);_(@_)"/>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numFmt numFmtId="13" formatCode="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4"/>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left style="medium">
          <color auto="1"/>
        </lef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left/>
        <right/>
        <top/>
        <vertical/>
        <horizontal/>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border outline="0">
        <left style="medium">
          <color auto="1"/>
        </left>
        <bottom style="thin">
          <color auto="1"/>
        </bottom>
      </border>
    </dxf>
    <dxf>
      <alignment horizontal="center" vertical="bottom" textRotation="0" wrapText="0" indent="0" justifyLastLine="0" shrinkToFit="0" readingOrder="0"/>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numFmt numFmtId="166" formatCode="_(* #,##0_);_(* \(#,##0\);_(* &quot;-&quot;??_);_(@_)"/>
    </dxf>
    <dxf>
      <border outline="0">
        <right style="medium">
          <color auto="1"/>
        </right>
        <bottom style="thin">
          <color auto="1"/>
        </bottom>
      </border>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style="thin">
          <color auto="1"/>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4" formatCode="0.0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2"/>
        <color theme="1"/>
        <name val="Aptos Narrow"/>
        <family val="2"/>
        <scheme val="minor"/>
      </font>
      <fill>
        <patternFill patternType="solid">
          <fgColor theme="4" tint="0.79998168889431442"/>
          <bgColor theme="4" tint="0.79998168889431442"/>
        </patternFill>
      </fill>
    </dxf>
    <dxf>
      <border>
        <bottom style="double">
          <color indexed="64"/>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style="thin">
          <color auto="1"/>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4" formatCode="0.00%"/>
      <fill>
        <patternFill patternType="solid">
          <fgColor theme="4" tint="0.79998168889431442"/>
          <bgColor theme="4" tint="0.79998168889431442"/>
        </patternFill>
      </fill>
      <border diagonalUp="0" diagonalDown="0">
        <left style="thin">
          <color auto="1"/>
        </left>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2"/>
        <color theme="1"/>
        <name val="Aptos Narrow"/>
        <family val="2"/>
        <scheme val="minor"/>
      </font>
      <fill>
        <patternFill patternType="solid">
          <fgColor theme="4" tint="0.79998168889431442"/>
          <bgColor theme="4" tint="0.79998168889431442"/>
        </patternFill>
      </fill>
    </dxf>
    <dxf>
      <border>
        <bottom style="double">
          <color indexed="64"/>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medium">
          <color auto="1"/>
        </left>
        <right/>
        <top style="thin">
          <color theme="4" tint="0.39997558519241921"/>
        </top>
        <bottom style="thin">
          <color theme="4" tint="0.39997558519241921"/>
        </bottom>
        <vertic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style="medium">
          <color auto="1"/>
        </right>
        <vertic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style="thin">
          <color auto="1"/>
        </left>
        <right/>
        <top/>
        <bottom/>
        <vertical/>
        <horizontal/>
      </border>
    </dxf>
    <dxf>
      <border diagonalUp="0" diagonalDown="0">
        <left style="thin">
          <color auto="1"/>
        </left>
        <right/>
        <top/>
        <bottom/>
      </border>
    </dxf>
    <dxf>
      <font>
        <b val="0"/>
        <i val="0"/>
        <strike val="0"/>
        <condense val="0"/>
        <extend val="0"/>
        <outline val="0"/>
        <shadow val="0"/>
        <u val="none"/>
        <vertAlign val="baseline"/>
        <sz val="12"/>
        <color theme="1"/>
        <name val="Aptos Narrow"/>
        <family val="2"/>
        <scheme val="minor"/>
      </font>
      <fill>
        <patternFill patternType="solid">
          <fgColor theme="4" tint="0.79998168889431442"/>
          <bgColor theme="4" tint="0.79998168889431442"/>
        </patternFill>
      </fill>
    </dxf>
    <dxf>
      <border>
        <bottom style="double">
          <color indexed="64"/>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right style="medium">
          <color auto="1"/>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dxf>
    <dxf>
      <font>
        <b val="0"/>
        <i val="0"/>
        <strike val="0"/>
        <condense val="0"/>
        <extend val="0"/>
        <outline val="0"/>
        <shadow val="0"/>
        <u val="none"/>
        <vertAlign val="baseline"/>
        <sz val="12"/>
        <color theme="1"/>
        <name val="Aptos Narrow"/>
        <family val="2"/>
        <scheme val="minor"/>
      </font>
      <numFmt numFmtId="13" formatCode="0%"/>
      <fill>
        <patternFill patternType="solid">
          <fgColor theme="4" tint="0.79998168889431442"/>
          <bgColor theme="4" tint="0.79998168889431442"/>
        </patternFill>
      </fill>
      <border diagonalUp="0" diagonalDown="0">
        <left style="thin">
          <color auto="1"/>
        </left>
        <right/>
        <top style="thin">
          <color theme="4" tint="0.39997558519241921"/>
        </top>
        <bottom style="thin">
          <color theme="4" tint="0.39997558519241921"/>
        </bottom>
        <vertical/>
      </border>
    </dxf>
    <dxf>
      <border diagonalUp="0" diagonalDown="0">
        <left style="thin">
          <color auto="1"/>
        </left>
        <right/>
        <top/>
        <bottom/>
      </border>
    </dxf>
    <dxf>
      <font>
        <b val="0"/>
        <i val="0"/>
        <strike val="0"/>
        <condense val="0"/>
        <extend val="0"/>
        <outline val="0"/>
        <shadow val="0"/>
        <u val="none"/>
        <vertAlign val="baseline"/>
        <sz val="12"/>
        <color theme="1"/>
        <name val="Aptos Narrow"/>
        <family val="2"/>
        <scheme val="minor"/>
      </font>
      <fill>
        <patternFill patternType="solid">
          <fgColor theme="4" tint="0.79998168889431442"/>
          <bgColor theme="4" tint="0.79998168889431442"/>
        </patternFill>
      </fill>
    </dxf>
    <dxf>
      <border>
        <bottom style="double">
          <color indexed="64"/>
        </bottom>
      </border>
    </dxf>
    <dxf>
      <numFmt numFmtId="166" formatCode="_(* #,##0_);_(* \(#,##0\);_(* &quot;-&quot;??_);_(@_)"/>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numFmt numFmtId="166" formatCode="_(* #,##0_);_(* \(#,##0\);_(* &quot;-&quot;??_);_(@_)"/>
    </dxf>
    <dxf>
      <numFmt numFmtId="166" formatCode="_(* #,##0_);_(* \(#,##0\);_(* &quot;-&quot;??_);_(@_)"/>
    </dxf>
    <dxf>
      <numFmt numFmtId="166" formatCode="_(* #,##0_);_(* \(#,##0\);_(* &quot;-&quot;??_);_(@_)"/>
    </dxf>
    <dxf>
      <numFmt numFmtId="166" formatCode="_(* #,##0_);_(* \(#,##0\);_(* &quot;-&quot;??_);_(@_)"/>
    </dxf>
    <dxf>
      <border diagonalUp="0" diagonalDown="0">
        <left style="thin">
          <color auto="1"/>
        </left>
        <right/>
        <top/>
        <bottom/>
      </border>
    </dxf>
    <dxf>
      <border>
        <bottom style="double">
          <color indexed="64"/>
        </bottom>
      </border>
    </dxf>
    <dxf>
      <font>
        <b val="0"/>
        <i val="0"/>
        <strike val="0"/>
        <condense val="0"/>
        <extend val="0"/>
        <outline val="0"/>
        <shadow val="0"/>
        <u val="none"/>
        <vertAlign val="baseline"/>
        <sz val="12"/>
        <color theme="1"/>
        <name val="Aptos Narrow"/>
        <family val="2"/>
        <scheme val="minor"/>
      </font>
      <border diagonalUp="0" diagonalDown="0">
        <left/>
        <right/>
        <top/>
        <bottom style="thin">
          <color auto="1"/>
        </bottom>
        <vertical/>
        <horizontal/>
      </border>
    </dxf>
    <dxf>
      <numFmt numFmtId="165" formatCode="0.0"/>
      <border diagonalUp="0" diagonalDown="0">
        <left/>
        <right/>
        <top/>
        <bottom style="thin">
          <color auto="1"/>
        </bottom>
        <vertical/>
        <horizontal/>
      </border>
    </dxf>
    <dxf>
      <numFmt numFmtId="14" formatCode="0.00%"/>
    </dxf>
    <dxf>
      <border>
        <bottom style="double">
          <color indexed="64"/>
        </bottom>
      </border>
    </dxf>
    <dxf>
      <numFmt numFmtId="14" formatCode="0.00%"/>
    </dxf>
    <dxf>
      <numFmt numFmtId="165" formatCode="0.0"/>
    </dxf>
    <dxf>
      <numFmt numFmtId="165" formatCode="0.0"/>
    </dxf>
    <dxf>
      <font>
        <b val="0"/>
        <i val="0"/>
        <strike val="0"/>
        <condense val="0"/>
        <extend val="0"/>
        <outline val="0"/>
        <shadow val="0"/>
        <u val="none"/>
        <vertAlign val="baseline"/>
        <sz val="12"/>
        <color theme="1"/>
        <name val="Aptos Narrow"/>
        <family val="2"/>
        <scheme val="minor"/>
      </font>
      <border diagonalUp="0" diagonalDown="0">
        <left/>
        <right/>
        <top/>
        <bottom style="thin">
          <color auto="1"/>
        </bottom>
        <vertical/>
        <horizontal/>
      </border>
    </dxf>
    <dxf>
      <numFmt numFmtId="165" formatCode="0.0"/>
    </dxf>
    <dxf>
      <numFmt numFmtId="165" formatCode="0.0"/>
    </dxf>
    <dxf>
      <numFmt numFmtId="165" formatCode="0.0"/>
      <border diagonalUp="0" diagonalDown="0">
        <left/>
        <right/>
        <top/>
        <bottom style="thin">
          <color auto="1"/>
        </bottom>
        <vertical/>
        <horizontal/>
      </border>
    </dxf>
    <dxf>
      <numFmt numFmtId="165" formatCode="0.0"/>
    </dxf>
    <dxf>
      <numFmt numFmtId="165" formatCode="0.0"/>
    </dxf>
    <dxf>
      <border>
        <bottom style="double">
          <color indexed="64"/>
        </bottom>
      </border>
    </dxf>
    <dxf>
      <numFmt numFmtId="165" formatCode="0.0"/>
    </dxf>
    <dxf>
      <numFmt numFmtId="165" formatCode="0.0"/>
    </dxf>
    <dxf>
      <numFmt numFmtId="165" formatCode="0.0"/>
    </dxf>
    <dxf>
      <font>
        <b val="0"/>
        <i val="0"/>
        <strike val="0"/>
        <condense val="0"/>
        <extend val="0"/>
        <outline val="0"/>
        <shadow val="0"/>
        <u val="none"/>
        <vertAlign val="baseline"/>
        <sz val="12"/>
        <color theme="1"/>
        <name val="Aptos Narrow"/>
        <family val="2"/>
        <scheme val="minor"/>
      </font>
      <border diagonalUp="0" diagonalDown="0">
        <left/>
        <right/>
        <top/>
        <bottom style="thin">
          <color auto="1"/>
        </bottom>
        <vertical/>
        <horizontal/>
      </border>
    </dxf>
    <dxf>
      <numFmt numFmtId="165" formatCode="0.0"/>
    </dxf>
    <dxf>
      <numFmt numFmtId="165" formatCode="0.0"/>
    </dxf>
    <dxf>
      <numFmt numFmtId="0" formatCode="General"/>
      <border diagonalUp="0" diagonalDown="0">
        <left/>
        <right/>
        <top/>
        <bottom style="thin">
          <color auto="1"/>
        </bottom>
        <vertical/>
        <horizontal/>
      </border>
    </dxf>
    <dxf>
      <numFmt numFmtId="165" formatCode="0.0"/>
    </dxf>
    <dxf>
      <numFmt numFmtId="165" formatCode="0.0"/>
    </dxf>
    <dxf>
      <border>
        <bottom style="double">
          <color indexed="64"/>
        </bottom>
      </border>
    </dxf>
    <dxf>
      <numFmt numFmtId="165" formatCode="0.0"/>
    </dxf>
    <dxf>
      <numFmt numFmtId="165" formatCode="0.0"/>
    </dxf>
    <dxf>
      <numFmt numFmtId="165" formatCode="0.0"/>
    </dxf>
    <dxf>
      <numFmt numFmtId="165" formatCode="0.0"/>
      <border diagonalUp="0" diagonalDown="0">
        <left/>
        <right/>
        <top/>
        <bottom style="thin">
          <color auto="1"/>
        </bottom>
        <vertical/>
        <horizontal/>
      </border>
    </dxf>
    <dxf>
      <numFmt numFmtId="165" formatCode="0.0"/>
    </dxf>
    <dxf>
      <numFmt numFmtId="165" formatCode="0.0"/>
    </dxf>
    <dxf>
      <numFmt numFmtId="165" formatCode="0.0"/>
      <border diagonalUp="0" diagonalDown="0">
        <left/>
        <right/>
        <top/>
        <bottom style="thin">
          <color auto="1"/>
        </bottom>
        <vertical/>
        <horizontal/>
      </border>
    </dxf>
    <dxf>
      <numFmt numFmtId="165" formatCode="0.0"/>
    </dxf>
    <dxf>
      <numFmt numFmtId="165" formatCode="0.0"/>
    </dxf>
    <dxf>
      <border>
        <bottom style="double">
          <color indexed="64"/>
        </bottom>
      </border>
    </dxf>
    <dxf>
      <alignment horizontal="center" vertical="bottom" textRotation="0" wrapText="0" indent="0" justifyLastLine="0" shrinkToFit="0" readingOrder="0"/>
    </dxf>
  </dxfs>
  <tableStyles count="0" defaultTableStyle="TableStyleMedium2" defaultPivotStyle="PivotStyleLight16"/>
  <colors>
    <mruColors>
      <color rgb="FFF29693"/>
      <color rgb="FFFC5C31"/>
      <color rgb="FFE0E0E0"/>
      <color rgb="FFFC5C52"/>
      <color rgb="FFF259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schmidt/Library/CloudStorage/OneDrive-NaturalResourcesDefenseCouncil/2035%20-%20Global%20NDCs/2035%20Country%20NDC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rdc1-my.sharepoint.com/personal/jschmidt_nrdc_org/Documents/2035%20-%20Global%20NDCs/2035%20Country%20NDCs.xlsx" TargetMode="External"/><Relationship Id="rId1" Type="http://schemas.openxmlformats.org/officeDocument/2006/relationships/externalLinkPath" Target="/personal/jschmidt_nrdc_org/Documents/2035%20-%20Global%20NDCs/2035%20Country%20NDC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schmidt/Library/CloudStorage/OneDrive-NaturalResourcesDefenseCouncil/2035%20-%20Global%20NDCs/Country%20NDC%20Benchmark%20Analysis/Rhodium/Rhodium%20Group%20-%20Historic%20&amp;%20NZ%20GH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35 Analysis"/>
      <sheetName val="G20 List"/>
      <sheetName val="Non-Peak Countries  P&amp;A Summary"/>
      <sheetName val="Argentina straightline"/>
      <sheetName val="Brazil straightline"/>
      <sheetName val="China straightline"/>
      <sheetName val="India straightline"/>
      <sheetName val="Indonesia straightline"/>
      <sheetName val="Mexico straightline"/>
      <sheetName val="Saudi Arabia straightline"/>
      <sheetName val="South Africa straightline"/>
      <sheetName val="South Korea straightline"/>
      <sheetName val="Turkiye straightline"/>
      <sheetName val="Peaked Countries Summary"/>
      <sheetName val="Australia straightline"/>
      <sheetName val="Canada straightline"/>
      <sheetName val="EU straightline"/>
      <sheetName val="Japan straightline"/>
      <sheetName val="Russia straightline"/>
      <sheetName val="UK straightline"/>
      <sheetName val="US straightline"/>
      <sheetName val="CAT 1.5 C compatible pathway"/>
      <sheetName val="Climate Analytics"/>
      <sheetName val="Net Zero top 20"/>
      <sheetName val="Top 50 Emitters"/>
      <sheetName val="China Graphs"/>
      <sheetName val="CHINA-Dif Baselines"/>
      <sheetName val="China Emissions"/>
      <sheetName val="INDIA-Dif Baselines"/>
      <sheetName val="India Graphs"/>
      <sheetName val="South Kore-Dif Baselines"/>
      <sheetName val="MEXICO-Dif Baselines"/>
      <sheetName val="CANADA-Dif Baselines"/>
      <sheetName val="US-Dif Baselines"/>
      <sheetName val="Italy straightline"/>
      <sheetName val="France straightline"/>
      <sheetName val="Germany straightline"/>
      <sheetName val="Country Emissions"/>
      <sheetName val="NDC countries"/>
      <sheetName val="2030 #s"/>
      <sheetName val="Old-NDC Enhancement"/>
      <sheetName val="Old-Net Zero top 20"/>
      <sheetName val="Old-Country Emissions"/>
      <sheetName val="Top 50 Emitters OLD"/>
      <sheetName val="Country Emissions TO 2017"/>
      <sheetName val="Country Emissions Xlookup"/>
    </sheetNames>
    <sheetDataSet>
      <sheetData sheetId="0"/>
      <sheetData sheetId="1"/>
      <sheetData sheetId="2"/>
      <sheetData sheetId="3">
        <row r="4">
          <cell r="C4">
            <v>75.672499999999999</v>
          </cell>
        </row>
        <row r="25">
          <cell r="H25">
            <v>443.67250000000001</v>
          </cell>
        </row>
        <row r="26">
          <cell r="H26">
            <v>443.67250000000001</v>
          </cell>
        </row>
        <row r="38">
          <cell r="B38">
            <v>274.0034999999998</v>
          </cell>
          <cell r="C38">
            <v>274.0034999999998</v>
          </cell>
          <cell r="M38">
            <v>332.75437499999998</v>
          </cell>
          <cell r="N38">
            <v>332.75437499999998</v>
          </cell>
        </row>
      </sheetData>
      <sheetData sheetId="4">
        <row r="4">
          <cell r="C4">
            <v>805.69394084451801</v>
          </cell>
        </row>
        <row r="12">
          <cell r="C12">
            <v>1972.693940844518</v>
          </cell>
        </row>
        <row r="13">
          <cell r="C13">
            <v>1976.693940844518</v>
          </cell>
        </row>
        <row r="14">
          <cell r="H14">
            <v>1967.693940844518</v>
          </cell>
        </row>
        <row r="15">
          <cell r="H15">
            <v>1985.693940844518</v>
          </cell>
        </row>
        <row r="25">
          <cell r="H25">
            <v>1689.693940844518</v>
          </cell>
        </row>
        <row r="26">
          <cell r="H26">
            <v>1689.693940844518</v>
          </cell>
        </row>
        <row r="38">
          <cell r="B38">
            <v>1183.6163645067115</v>
          </cell>
          <cell r="C38">
            <v>1186.0163645067107</v>
          </cell>
          <cell r="M38">
            <v>1267.2704556333886</v>
          </cell>
          <cell r="N38">
            <v>1267.2704556333886</v>
          </cell>
        </row>
      </sheetData>
      <sheetData sheetId="5">
        <row r="7">
          <cell r="D7">
            <v>-1315</v>
          </cell>
        </row>
        <row r="15">
          <cell r="D15">
            <v>13110</v>
          </cell>
        </row>
        <row r="16">
          <cell r="D16">
            <v>13614</v>
          </cell>
        </row>
        <row r="17">
          <cell r="I17">
            <v>12504</v>
          </cell>
        </row>
        <row r="18">
          <cell r="I18">
            <v>13253</v>
          </cell>
        </row>
        <row r="28">
          <cell r="I28">
            <v>12197</v>
          </cell>
        </row>
        <row r="29">
          <cell r="I29">
            <v>13253</v>
          </cell>
        </row>
        <row r="41">
          <cell r="B41">
            <v>7866.0000000000036</v>
          </cell>
          <cell r="C41">
            <v>8168.4000000000051</v>
          </cell>
          <cell r="F41">
            <v>9364.2857142857065</v>
          </cell>
          <cell r="G41">
            <v>9724.2857142857101</v>
          </cell>
          <cell r="M41">
            <v>9147.7499999999982</v>
          </cell>
          <cell r="N41">
            <v>9939.7500000000018</v>
          </cell>
          <cell r="O41">
            <v>10164.166666666662</v>
          </cell>
          <cell r="P41">
            <v>11044.166666666668</v>
          </cell>
        </row>
      </sheetData>
      <sheetData sheetId="6">
        <row r="4">
          <cell r="C4">
            <v>-522</v>
          </cell>
        </row>
        <row r="12">
          <cell r="C12">
            <v>3157</v>
          </cell>
        </row>
        <row r="13">
          <cell r="C13">
            <v>3282</v>
          </cell>
        </row>
        <row r="14">
          <cell r="H14">
            <v>3440</v>
          </cell>
        </row>
        <row r="15">
          <cell r="H15">
            <v>3773</v>
          </cell>
        </row>
        <row r="25">
          <cell r="H25">
            <v>4110</v>
          </cell>
        </row>
        <row r="26">
          <cell r="H26">
            <v>4110</v>
          </cell>
        </row>
        <row r="38">
          <cell r="B38">
            <v>1894.1999999999985</v>
          </cell>
          <cell r="C38">
            <v>1969.1999999999982</v>
          </cell>
          <cell r="F38">
            <v>2455.4444444444443</v>
          </cell>
          <cell r="G38">
            <v>2552.6666666666661</v>
          </cell>
          <cell r="M38">
            <v>3082.5</v>
          </cell>
          <cell r="N38">
            <v>3082.5</v>
          </cell>
          <cell r="O38">
            <v>3596.25</v>
          </cell>
          <cell r="P38">
            <v>3596.25</v>
          </cell>
        </row>
      </sheetData>
      <sheetData sheetId="7">
        <row r="4">
          <cell r="C4">
            <v>312.31157000000002</v>
          </cell>
        </row>
        <row r="12">
          <cell r="C12">
            <v>1616.3115700000001</v>
          </cell>
        </row>
        <row r="14">
          <cell r="H14">
            <v>1799.3115700000001</v>
          </cell>
        </row>
        <row r="15">
          <cell r="H15">
            <v>1940.3115700000001</v>
          </cell>
        </row>
        <row r="17">
          <cell r="C17">
            <v>1652.3115700000001</v>
          </cell>
        </row>
        <row r="25">
          <cell r="H25">
            <v>2117.3115699999998</v>
          </cell>
        </row>
        <row r="26">
          <cell r="H26">
            <v>2117.3115699999998</v>
          </cell>
        </row>
        <row r="38">
          <cell r="B38">
            <v>969.78694200000041</v>
          </cell>
          <cell r="C38">
            <v>991.38694199999986</v>
          </cell>
          <cell r="F38">
            <v>1154.5082642857139</v>
          </cell>
          <cell r="G38">
            <v>1180.2225499999993</v>
          </cell>
          <cell r="M38">
            <v>1587.9836774999994</v>
          </cell>
          <cell r="N38">
            <v>1587.9836774999994</v>
          </cell>
          <cell r="O38">
            <v>1764.4263083333333</v>
          </cell>
          <cell r="P38">
            <v>1764.4263083333333</v>
          </cell>
        </row>
      </sheetData>
      <sheetData sheetId="8">
        <row r="4">
          <cell r="C4">
            <v>-188.8</v>
          </cell>
        </row>
        <row r="12">
          <cell r="C12">
            <v>567.20000000000005</v>
          </cell>
        </row>
        <row r="13">
          <cell r="C13">
            <v>577.20000000000005</v>
          </cell>
        </row>
        <row r="14">
          <cell r="H14">
            <v>618.20000000000005</v>
          </cell>
        </row>
        <row r="15">
          <cell r="H15">
            <v>642.20000000000005</v>
          </cell>
        </row>
        <row r="25">
          <cell r="H25">
            <v>597.20000000000005</v>
          </cell>
        </row>
        <row r="26">
          <cell r="H26">
            <v>674.2</v>
          </cell>
        </row>
        <row r="38">
          <cell r="B38">
            <v>340.32000000000016</v>
          </cell>
          <cell r="C38">
            <v>346.31999999999994</v>
          </cell>
          <cell r="M38">
            <v>447.9</v>
          </cell>
          <cell r="N38">
            <v>505.64999999999992</v>
          </cell>
        </row>
      </sheetData>
      <sheetData sheetId="9">
        <row r="12">
          <cell r="C12">
            <v>739.48027999999999</v>
          </cell>
        </row>
        <row r="14">
          <cell r="H14">
            <v>795.48027999999999</v>
          </cell>
        </row>
        <row r="15">
          <cell r="H15">
            <v>821.48027999999999</v>
          </cell>
        </row>
        <row r="17">
          <cell r="C17">
            <v>769.48027999999999</v>
          </cell>
        </row>
        <row r="25">
          <cell r="H25">
            <v>516.48027999999999</v>
          </cell>
        </row>
        <row r="26">
          <cell r="H26">
            <v>791.48027999999999</v>
          </cell>
        </row>
        <row r="38">
          <cell r="B38">
            <v>443.68816799999985</v>
          </cell>
          <cell r="C38">
            <v>461.68816800000025</v>
          </cell>
          <cell r="F38">
            <v>528.20019999999977</v>
          </cell>
          <cell r="G38">
            <v>549.62877142857201</v>
          </cell>
          <cell r="M38">
            <v>387.36021000000011</v>
          </cell>
          <cell r="N38">
            <v>593.61020999999982</v>
          </cell>
          <cell r="O38">
            <v>430.4002333333334</v>
          </cell>
          <cell r="P38">
            <v>659.56690000000026</v>
          </cell>
        </row>
      </sheetData>
      <sheetData sheetId="10">
        <row r="4">
          <cell r="C4">
            <v>-43.181300000000022</v>
          </cell>
        </row>
        <row r="12">
          <cell r="C12">
            <v>437.81869999999998</v>
          </cell>
        </row>
        <row r="13">
          <cell r="C13">
            <v>453.81869999999998</v>
          </cell>
        </row>
        <row r="14">
          <cell r="H14">
            <v>418.81869999999998</v>
          </cell>
        </row>
        <row r="15">
          <cell r="H15">
            <v>458.81869999999998</v>
          </cell>
        </row>
        <row r="25">
          <cell r="H25">
            <v>323.81869999999998</v>
          </cell>
        </row>
        <row r="26">
          <cell r="H26">
            <v>393.81869999999998</v>
          </cell>
        </row>
        <row r="38">
          <cell r="B38">
            <v>262.6912200000001</v>
          </cell>
          <cell r="C38">
            <v>272.29122000000024</v>
          </cell>
          <cell r="M38">
            <v>242.86402499999988</v>
          </cell>
          <cell r="N38">
            <v>295.36402499999986</v>
          </cell>
        </row>
      </sheetData>
      <sheetData sheetId="11">
        <row r="4">
          <cell r="C4">
            <v>-37.799999999999997</v>
          </cell>
        </row>
        <row r="12">
          <cell r="C12">
            <v>649.20000000000005</v>
          </cell>
        </row>
        <row r="13">
          <cell r="C13">
            <v>640.20000000000005</v>
          </cell>
        </row>
        <row r="14">
          <cell r="H14">
            <v>612.20000000000005</v>
          </cell>
        </row>
        <row r="15">
          <cell r="H15">
            <v>620.20000000000005</v>
          </cell>
        </row>
        <row r="25">
          <cell r="H25">
            <v>463.2</v>
          </cell>
        </row>
        <row r="26">
          <cell r="H26">
            <v>463.2</v>
          </cell>
        </row>
        <row r="38">
          <cell r="B38">
            <v>389.52000000000015</v>
          </cell>
          <cell r="C38">
            <v>384.12000000000029</v>
          </cell>
          <cell r="M38">
            <v>347.39999999999986</v>
          </cell>
          <cell r="N38">
            <v>347.39999999999986</v>
          </cell>
        </row>
      </sheetData>
      <sheetData sheetId="12">
        <row r="4">
          <cell r="C4">
            <v>-56.210999999999999</v>
          </cell>
        </row>
        <row r="12">
          <cell r="C12">
            <v>557.78899999999999</v>
          </cell>
        </row>
        <row r="13">
          <cell r="C13">
            <v>601.78899999999999</v>
          </cell>
        </row>
        <row r="14">
          <cell r="H14">
            <v>634.78899999999999</v>
          </cell>
        </row>
        <row r="15">
          <cell r="H15">
            <v>723.78899999999999</v>
          </cell>
        </row>
        <row r="25">
          <cell r="H25">
            <v>708.78899999999999</v>
          </cell>
        </row>
        <row r="26">
          <cell r="H26">
            <v>708.78899999999999</v>
          </cell>
        </row>
        <row r="38">
          <cell r="B38">
            <v>334.67340000000013</v>
          </cell>
          <cell r="C38">
            <v>361.07340000000022</v>
          </cell>
          <cell r="F38">
            <v>358.57864285714277</v>
          </cell>
          <cell r="G38">
            <v>386.86435714285722</v>
          </cell>
          <cell r="M38">
            <v>531.59175000000016</v>
          </cell>
          <cell r="N38">
            <v>531.59175000000016</v>
          </cell>
          <cell r="O38">
            <v>554.70443478260859</v>
          </cell>
          <cell r="P38">
            <v>554.70443478260859</v>
          </cell>
        </row>
      </sheetData>
      <sheetData sheetId="13"/>
      <sheetData sheetId="14">
        <row r="24">
          <cell r="B24">
            <v>135.94749999999982</v>
          </cell>
          <cell r="C24">
            <v>202.88218053797146</v>
          </cell>
          <cell r="D24">
            <v>230.49581872605108</v>
          </cell>
          <cell r="E24">
            <v>98.870909090909208</v>
          </cell>
          <cell r="F24">
            <v>152.1616354034785</v>
          </cell>
          <cell r="G24">
            <v>179.27452567581801</v>
          </cell>
        </row>
      </sheetData>
      <sheetData sheetId="15"/>
      <sheetData sheetId="16">
        <row r="25">
          <cell r="B25">
            <v>1160.3168952845854</v>
          </cell>
          <cell r="C25">
            <v>1398.3956079009615</v>
          </cell>
          <cell r="D25">
            <v>1494.2732722612004</v>
          </cell>
          <cell r="E25">
            <v>843.86683293424414</v>
          </cell>
          <cell r="F25">
            <v>1048.7967059257226</v>
          </cell>
          <cell r="G25">
            <v>1162.2125450920453</v>
          </cell>
        </row>
      </sheetData>
      <sheetData sheetId="17">
        <row r="29">
          <cell r="B29">
            <v>276.75250000000023</v>
          </cell>
          <cell r="C29">
            <v>397.5266666666671</v>
          </cell>
          <cell r="D29">
            <v>537.0954308821299</v>
          </cell>
          <cell r="E29">
            <v>201.274545454546</v>
          </cell>
          <cell r="F29">
            <v>298.14500000000089</v>
          </cell>
          <cell r="G29">
            <v>417.7408906861009</v>
          </cell>
        </row>
      </sheetData>
      <sheetData sheetId="18">
        <row r="21">
          <cell r="B21">
            <v>772.28999999999849</v>
          </cell>
          <cell r="C21">
            <v>476.97121947870812</v>
          </cell>
          <cell r="D21">
            <v>621.45144616892412</v>
          </cell>
          <cell r="E21">
            <v>561.66545454545349</v>
          </cell>
          <cell r="F21">
            <v>357.72841460903089</v>
          </cell>
          <cell r="G21">
            <v>483.35112479805207</v>
          </cell>
        </row>
      </sheetData>
      <sheetData sheetId="19">
        <row r="21">
          <cell r="C21">
            <v>234.35902052479037</v>
          </cell>
        </row>
      </sheetData>
      <sheetData sheetId="20">
        <row r="25">
          <cell r="B25">
            <v>1390.0549799999972</v>
          </cell>
          <cell r="C25">
            <v>2232.0879144834948</v>
          </cell>
          <cell r="D25">
            <v>2599.4979105012621</v>
          </cell>
          <cell r="E25">
            <v>1010.9490763636377</v>
          </cell>
          <cell r="F25">
            <v>1674.0659358626253</v>
          </cell>
          <cell r="G25">
            <v>2021.8317081676503</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35 Analysis"/>
      <sheetName val="G20 List"/>
      <sheetName val="Non-Peak Countries  P&amp;A Summary"/>
      <sheetName val="Argentina straightline"/>
      <sheetName val="Brazil straightline"/>
      <sheetName val="China straightline"/>
      <sheetName val="India straightline"/>
      <sheetName val="Indonesia straightline"/>
      <sheetName val="Mexico straightline"/>
      <sheetName val="Saudi Arabia straightline"/>
      <sheetName val="South Africa straightline"/>
      <sheetName val="South Korea straightline"/>
      <sheetName val="Turkiye straightline"/>
      <sheetName val="Peaked Countries Summary"/>
      <sheetName val="Australia straightline"/>
      <sheetName val="Canada straightline"/>
      <sheetName val="EU straightline"/>
      <sheetName val="Japan straightline"/>
      <sheetName val="Russia straightline"/>
      <sheetName val="UK straightline"/>
      <sheetName val="US straightline"/>
      <sheetName val="CAT 1.5 C compatible pathway"/>
      <sheetName val="Climate Analytics"/>
      <sheetName val="Net Zero top 20"/>
      <sheetName val="Top 50 Emitters"/>
      <sheetName val="China Graphs"/>
      <sheetName val="CHINA-Dif Baselines"/>
      <sheetName val="China Emissions"/>
      <sheetName val="INDIA-Dif Baselines"/>
      <sheetName val="India Graphs"/>
      <sheetName val="South Kore-Dif Baselines"/>
      <sheetName val="MEXICO-Dif Baselines"/>
      <sheetName val="CANADA-Dif Baselines"/>
      <sheetName val="US-Dif Baselines"/>
      <sheetName val="Italy straightline"/>
      <sheetName val="France straightline"/>
      <sheetName val="Germany straightline"/>
      <sheetName val="Country Emissions"/>
      <sheetName val="NDC countries"/>
      <sheetName val="2030 #s"/>
      <sheetName val="Old-NDC Enhancement"/>
      <sheetName val="Old-Net Zero top 20"/>
      <sheetName val="Old-Country Emissions"/>
      <sheetName val="Top 50 Emitters OLD"/>
      <sheetName val="Country Emissions TO 2017"/>
      <sheetName val="Country Emissions Xlookup"/>
    </sheetNames>
    <sheetDataSet>
      <sheetData sheetId="0"/>
      <sheetData sheetId="1"/>
      <sheetData sheetId="2"/>
      <sheetData sheetId="3">
        <row r="12">
          <cell r="C12">
            <v>456.67250000000001</v>
          </cell>
        </row>
        <row r="13">
          <cell r="C13">
            <v>456.67250000000001</v>
          </cell>
        </row>
        <row r="14">
          <cell r="H14">
            <v>473.67250000000001</v>
          </cell>
        </row>
        <row r="15">
          <cell r="H15">
            <v>473.67250000000001</v>
          </cell>
        </row>
      </sheetData>
      <sheetData sheetId="4"/>
      <sheetData sheetId="5"/>
      <sheetData sheetId="6"/>
      <sheetData sheetId="7"/>
      <sheetData sheetId="8"/>
      <sheetData sheetId="9">
        <row r="4">
          <cell r="C4">
            <v>-7.5197200000000004</v>
          </cell>
        </row>
      </sheetData>
      <sheetData sheetId="10"/>
      <sheetData sheetId="11"/>
      <sheetData sheetId="12"/>
      <sheetData sheetId="13"/>
      <sheetData sheetId="14">
        <row r="2">
          <cell r="R2">
            <v>-88.374219999999994</v>
          </cell>
        </row>
      </sheetData>
      <sheetData sheetId="15">
        <row r="33">
          <cell r="B33">
            <v>164.2332327953587</v>
          </cell>
          <cell r="C33">
            <v>242.22589483322434</v>
          </cell>
          <cell r="D33">
            <v>309.83235817275533</v>
          </cell>
          <cell r="E33">
            <v>119.44235112389727</v>
          </cell>
          <cell r="F33">
            <v>181.66942112491887</v>
          </cell>
          <cell r="G33">
            <v>240.98072302325409</v>
          </cell>
          <cell r="R33">
            <v>51.459409999999998</v>
          </cell>
        </row>
      </sheetData>
      <sheetData sheetId="16">
        <row r="2">
          <cell r="R2">
            <v>-236.45403999999999</v>
          </cell>
        </row>
      </sheetData>
      <sheetData sheetId="17">
        <row r="2">
          <cell r="R2">
            <v>-53.174810000000001</v>
          </cell>
        </row>
      </sheetData>
      <sheetData sheetId="18">
        <row r="2">
          <cell r="R2">
            <v>-557.55999999999995</v>
          </cell>
        </row>
      </sheetData>
      <sheetData sheetId="19">
        <row r="2">
          <cell r="R2">
            <v>0.68508999999999998</v>
          </cell>
        </row>
      </sheetData>
      <sheetData sheetId="20">
        <row r="2">
          <cell r="R2">
            <v>-854.23857999999996</v>
          </cell>
        </row>
      </sheetData>
      <sheetData sheetId="21">
        <row r="5">
          <cell r="R5">
            <v>273.13229127612129</v>
          </cell>
        </row>
        <row r="6">
          <cell r="R6">
            <v>125.97717110241241</v>
          </cell>
        </row>
        <row r="7">
          <cell r="R7">
            <v>1511.3485303083942</v>
          </cell>
        </row>
        <row r="8">
          <cell r="R8">
            <v>307.54494298248267</v>
          </cell>
        </row>
        <row r="9">
          <cell r="R9">
            <v>3882.211339735788</v>
          </cell>
        </row>
        <row r="10">
          <cell r="R10">
            <v>1615.7382756640991</v>
          </cell>
        </row>
        <row r="11">
          <cell r="R11">
            <v>1010.8086896106427</v>
          </cell>
        </row>
        <row r="12">
          <cell r="R12">
            <v>257.84352368493023</v>
          </cell>
        </row>
        <row r="13">
          <cell r="R13">
            <v>173.02167766649922</v>
          </cell>
        </row>
        <row r="14">
          <cell r="R14">
            <v>104.25617442454717</v>
          </cell>
        </row>
        <row r="15">
          <cell r="R15">
            <v>73.021153159945925</v>
          </cell>
        </row>
        <row r="16">
          <cell r="R16">
            <v>356.40342449857752</v>
          </cell>
        </row>
        <row r="17">
          <cell r="R17">
            <v>307.70230874273176</v>
          </cell>
        </row>
        <row r="18">
          <cell r="R18">
            <v>154.7091230091288</v>
          </cell>
        </row>
        <row r="19">
          <cell r="R19">
            <v>167.55929984537551</v>
          </cell>
        </row>
        <row r="20">
          <cell r="R20">
            <v>1370.4802666702778</v>
          </cell>
        </row>
        <row r="21">
          <cell r="R21">
            <v>1037.260255779461</v>
          </cell>
        </row>
      </sheetData>
      <sheetData sheetId="22">
        <row r="5">
          <cell r="H5">
            <v>255.07048745574298</v>
          </cell>
          <cell r="I5">
            <v>208.704291246379</v>
          </cell>
          <cell r="J5">
            <v>236.54108853824602</v>
          </cell>
        </row>
        <row r="7">
          <cell r="H7">
            <v>1512.6187553818731</v>
          </cell>
          <cell r="I7">
            <v>1283.2443842092921</v>
          </cell>
          <cell r="J7">
            <v>1468.080264824541</v>
          </cell>
        </row>
        <row r="9">
          <cell r="H9">
            <v>3857.4876349058704</v>
          </cell>
          <cell r="I9">
            <v>2773.1409410618198</v>
          </cell>
          <cell r="J9">
            <v>3131.7527041548901</v>
          </cell>
        </row>
        <row r="10">
          <cell r="H10">
            <v>1570.0944205036499</v>
          </cell>
          <cell r="I10">
            <v>879.10632529819009</v>
          </cell>
          <cell r="J10">
            <v>1457.24882894299</v>
          </cell>
        </row>
        <row r="11">
          <cell r="H11">
            <v>1003.8052448955521</v>
          </cell>
          <cell r="I11">
            <v>803.53246217632295</v>
          </cell>
          <cell r="J11">
            <v>946.17121358343297</v>
          </cell>
        </row>
        <row r="13">
          <cell r="H13">
            <v>189.85364400944502</v>
          </cell>
          <cell r="I13">
            <v>86.966358711666999</v>
          </cell>
          <cell r="J13">
            <v>126.66607367848199</v>
          </cell>
        </row>
        <row r="14">
          <cell r="H14">
            <v>191.088623202995</v>
          </cell>
          <cell r="I14">
            <v>-36.715597240237997</v>
          </cell>
          <cell r="J14">
            <v>139.26736579648997</v>
          </cell>
        </row>
        <row r="16">
          <cell r="H16">
            <v>261.813987392944</v>
          </cell>
          <cell r="I16">
            <v>171.91945790359799</v>
          </cell>
          <cell r="J16">
            <v>233.213135666113</v>
          </cell>
        </row>
        <row r="17">
          <cell r="H17">
            <v>310.29562578184897</v>
          </cell>
          <cell r="I17">
            <v>48.328775550563975</v>
          </cell>
          <cell r="J17">
            <v>212.69117539814198</v>
          </cell>
        </row>
        <row r="18">
          <cell r="H18">
            <v>194.07405478891599</v>
          </cell>
          <cell r="I18">
            <v>134.42548368727199</v>
          </cell>
          <cell r="J18">
            <v>166.59927184703201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ked RG-Historic"/>
      <sheetName val="Peaked RG-NZ"/>
      <sheetName val="Non-Peaked RG-Historic"/>
      <sheetName val="Non-Peaked RG-NZ"/>
    </sheetNames>
    <sheetDataSet>
      <sheetData sheetId="0">
        <row r="3">
          <cell r="AE3">
            <v>695.80025537459403</v>
          </cell>
          <cell r="AF3">
            <v>639.17447987063895</v>
          </cell>
          <cell r="AG3">
            <v>597.30691175901302</v>
          </cell>
          <cell r="AH3">
            <v>591.497116352332</v>
          </cell>
          <cell r="AI3">
            <v>587.03252412199197</v>
          </cell>
        </row>
        <row r="4">
          <cell r="AE4">
            <v>851.63528202092596</v>
          </cell>
          <cell r="AF4">
            <v>784.78724127731402</v>
          </cell>
          <cell r="AG4">
            <v>795.75300685333798</v>
          </cell>
          <cell r="AH4">
            <v>811.45408647373904</v>
          </cell>
          <cell r="AI4">
            <v>801.27822590032804</v>
          </cell>
        </row>
        <row r="5">
          <cell r="AE5">
            <v>3683.2942222266402</v>
          </cell>
          <cell r="AF5">
            <v>3324.98871824247</v>
          </cell>
          <cell r="AG5">
            <v>3501.4601901444398</v>
          </cell>
          <cell r="AH5">
            <v>3476.8291923593702</v>
          </cell>
          <cell r="AI5">
            <v>3260.8313396182398</v>
          </cell>
        </row>
        <row r="6">
          <cell r="AE6">
            <v>1207.63395612866</v>
          </cell>
          <cell r="AF6">
            <v>1134.4197756114199</v>
          </cell>
          <cell r="AG6">
            <v>1154.83596897745</v>
          </cell>
          <cell r="AH6">
            <v>1122.3580156242499</v>
          </cell>
          <cell r="AI6">
            <v>1060.4838564198999</v>
          </cell>
        </row>
        <row r="7">
          <cell r="AE7">
            <v>2144.6859493186898</v>
          </cell>
          <cell r="AF7">
            <v>2040.1674703839301</v>
          </cell>
          <cell r="AG7">
            <v>2227.0587141180899</v>
          </cell>
          <cell r="AH7">
            <v>2177.0782152771699</v>
          </cell>
          <cell r="AI7">
            <v>2185.2055347938899</v>
          </cell>
        </row>
        <row r="8">
          <cell r="AE8">
            <v>519.11274847702703</v>
          </cell>
          <cell r="AF8">
            <v>451.43622996729698</v>
          </cell>
          <cell r="AG8">
            <v>466.20479932200402</v>
          </cell>
          <cell r="AH8">
            <v>467.90303809213702</v>
          </cell>
          <cell r="AI8">
            <v>449.66612054709901</v>
          </cell>
        </row>
        <row r="9">
          <cell r="AE9">
            <v>6331.6662283528703</v>
          </cell>
          <cell r="AF9">
            <v>5747.5822580549502</v>
          </cell>
          <cell r="AG9">
            <v>6051.2284098100599</v>
          </cell>
          <cell r="AH9">
            <v>6123.4975587008603</v>
          </cell>
          <cell r="AI9">
            <v>6010.6218882527801</v>
          </cell>
        </row>
      </sheetData>
      <sheetData sheetId="1">
        <row r="4">
          <cell r="G4">
            <v>404</v>
          </cell>
          <cell r="M4">
            <v>302.8488375</v>
          </cell>
        </row>
        <row r="5">
          <cell r="G5">
            <v>476.70518349999998</v>
          </cell>
          <cell r="M5">
            <v>357.52888760000002</v>
          </cell>
        </row>
        <row r="6">
          <cell r="G6">
            <v>2110.900693</v>
          </cell>
          <cell r="M6">
            <v>1583.17552</v>
          </cell>
        </row>
        <row r="7">
          <cell r="G7">
            <v>739.27749979999999</v>
          </cell>
          <cell r="M7">
            <v>554.45812479999995</v>
          </cell>
        </row>
        <row r="8">
          <cell r="G8">
            <v>2029.822596</v>
          </cell>
          <cell r="M8">
            <v>1691.51883</v>
          </cell>
          <cell r="R8">
            <v>1691.51883</v>
          </cell>
        </row>
        <row r="9">
          <cell r="G9">
            <v>279.03808309999999</v>
          </cell>
          <cell r="M9">
            <v>209.2785623</v>
          </cell>
        </row>
        <row r="10">
          <cell r="G10">
            <v>3192.8927960000001</v>
          </cell>
          <cell r="M10">
            <v>2394.6695970000001</v>
          </cell>
        </row>
        <row r="15">
          <cell r="G15">
            <v>404</v>
          </cell>
          <cell r="M15">
            <v>302.8488375</v>
          </cell>
        </row>
        <row r="16">
          <cell r="G16">
            <v>455.97887120000001</v>
          </cell>
          <cell r="M16">
            <v>341.98415340000003</v>
          </cell>
        </row>
        <row r="17">
          <cell r="G17">
            <v>2110.900693</v>
          </cell>
          <cell r="M17">
            <v>1583.17552</v>
          </cell>
        </row>
        <row r="18">
          <cell r="G18">
            <v>739.27749979999999</v>
          </cell>
          <cell r="M18">
            <v>554.45812479999995</v>
          </cell>
        </row>
        <row r="19">
          <cell r="G19">
            <v>2029.822596</v>
          </cell>
          <cell r="M19">
            <v>1691.51883</v>
          </cell>
          <cell r="R19">
            <v>1691.51883</v>
          </cell>
        </row>
        <row r="20">
          <cell r="G20">
            <v>279.03808309999999</v>
          </cell>
          <cell r="M20">
            <v>209.2785623</v>
          </cell>
        </row>
        <row r="21">
          <cell r="G21">
            <v>3127.731718</v>
          </cell>
          <cell r="M21">
            <v>2345.7987889999999</v>
          </cell>
        </row>
        <row r="26">
          <cell r="G26">
            <v>404</v>
          </cell>
          <cell r="M26">
            <v>302.8488375</v>
          </cell>
        </row>
        <row r="27">
          <cell r="G27">
            <v>497.43149579999999</v>
          </cell>
          <cell r="M27">
            <v>373.07362189999998</v>
          </cell>
        </row>
        <row r="28">
          <cell r="G28">
            <v>2110.900693</v>
          </cell>
          <cell r="M28">
            <v>1583.17552</v>
          </cell>
        </row>
        <row r="29">
          <cell r="G29">
            <v>739.27749979999999</v>
          </cell>
          <cell r="M29">
            <v>554.45812479999995</v>
          </cell>
        </row>
        <row r="30">
          <cell r="G30">
            <v>2029.822596</v>
          </cell>
          <cell r="M30">
            <v>1691.51883</v>
          </cell>
          <cell r="R30">
            <v>1691.51883</v>
          </cell>
        </row>
        <row r="31">
          <cell r="G31">
            <v>279.03808309999999</v>
          </cell>
          <cell r="M31">
            <v>209.2785623</v>
          </cell>
        </row>
        <row r="32">
          <cell r="G32">
            <v>3258.0538729999998</v>
          </cell>
          <cell r="M32">
            <v>2443.5404050000002</v>
          </cell>
        </row>
      </sheetData>
      <sheetData sheetId="2">
        <row r="3">
          <cell r="AF3">
            <v>428.13299992974498</v>
          </cell>
          <cell r="AG3">
            <v>413.01968429261399</v>
          </cell>
          <cell r="AH3">
            <v>428.02759316095597</v>
          </cell>
          <cell r="AI3">
            <v>446.54644630832701</v>
          </cell>
          <cell r="AJ3">
            <v>403.56799378744199</v>
          </cell>
        </row>
        <row r="4">
          <cell r="AF4">
            <v>1547.6726405239699</v>
          </cell>
          <cell r="AG4">
            <v>1541.78198536275</v>
          </cell>
          <cell r="AH4">
            <v>1596.2587923640999</v>
          </cell>
          <cell r="AI4">
            <v>1583.27178243663</v>
          </cell>
          <cell r="AJ4">
            <v>1593.6915157079</v>
          </cell>
        </row>
        <row r="5">
          <cell r="AF5">
            <v>12252.6945811142</v>
          </cell>
          <cell r="AG5">
            <v>12359.363505425899</v>
          </cell>
          <cell r="AH5">
            <v>13017.6296579762</v>
          </cell>
          <cell r="AI5">
            <v>12989.295461313601</v>
          </cell>
          <cell r="AJ5">
            <v>13540.101090063001</v>
          </cell>
        </row>
        <row r="6">
          <cell r="AF6">
            <v>3499.3390067441801</v>
          </cell>
          <cell r="AG6">
            <v>3310.0229064500099</v>
          </cell>
          <cell r="AH6">
            <v>3570.5815690260802</v>
          </cell>
          <cell r="AI6">
            <v>3791.3847179341601</v>
          </cell>
          <cell r="AJ6">
            <v>4059.5542355420798</v>
          </cell>
        </row>
        <row r="7">
          <cell r="AF7">
            <v>1887.87917973145</v>
          </cell>
          <cell r="AG7">
            <v>1441.14056050356</v>
          </cell>
          <cell r="AH7">
            <v>1445.9584881872199</v>
          </cell>
          <cell r="AI7">
            <v>1562.09000473427</v>
          </cell>
          <cell r="AJ7">
            <v>1589.8736394232801</v>
          </cell>
        </row>
        <row r="8">
          <cell r="AF8">
            <v>710.720283942724</v>
          </cell>
          <cell r="AG8">
            <v>644.91858753656902</v>
          </cell>
          <cell r="AH8">
            <v>665.69868674851102</v>
          </cell>
          <cell r="AI8">
            <v>674.53722259157905</v>
          </cell>
          <cell r="AJ8">
            <v>691.71234862296296</v>
          </cell>
        </row>
        <row r="9">
          <cell r="AF9">
            <v>799.80457833801495</v>
          </cell>
          <cell r="AG9">
            <v>789.89532955908498</v>
          </cell>
          <cell r="AH9">
            <v>809.432439634719</v>
          </cell>
          <cell r="AI9">
            <v>858.60797938930705</v>
          </cell>
          <cell r="AJ9">
            <v>873.02768591144002</v>
          </cell>
        </row>
        <row r="10">
          <cell r="AF10">
            <v>602.44554047494103</v>
          </cell>
          <cell r="AG10">
            <v>574.46071186244296</v>
          </cell>
          <cell r="AH10">
            <v>565.38306049901496</v>
          </cell>
          <cell r="AI10">
            <v>548.96117144694995</v>
          </cell>
          <cell r="AJ10">
            <v>561.85358372159203</v>
          </cell>
        </row>
        <row r="11">
          <cell r="AF11">
            <v>746.09826290746298</v>
          </cell>
          <cell r="AG11">
            <v>695.89598729199702</v>
          </cell>
          <cell r="AH11">
            <v>715.37841252492797</v>
          </cell>
          <cell r="AI11">
            <v>706.96697450899399</v>
          </cell>
          <cell r="AJ11">
            <v>739.01715071109504</v>
          </cell>
        </row>
        <row r="12">
          <cell r="AF12">
            <v>441.34536094105999</v>
          </cell>
          <cell r="AG12">
            <v>443.87881619628899</v>
          </cell>
          <cell r="AH12">
            <v>484.76254839133401</v>
          </cell>
          <cell r="AI12">
            <v>476.03750822861502</v>
          </cell>
          <cell r="AJ12">
            <v>470.33074191167498</v>
          </cell>
        </row>
      </sheetData>
      <sheetData sheetId="3">
        <row r="4">
          <cell r="G4">
            <v>349</v>
          </cell>
          <cell r="M4">
            <v>261.75</v>
          </cell>
          <cell r="R4"/>
        </row>
        <row r="5">
          <cell r="G5">
            <v>1441.4437439999999</v>
          </cell>
          <cell r="M5">
            <v>1081.0828080000001</v>
          </cell>
          <cell r="R5"/>
        </row>
        <row r="6">
          <cell r="G6">
            <v>11030.78061</v>
          </cell>
          <cell r="M6">
            <v>9633.3994399999992</v>
          </cell>
          <cell r="R6">
            <v>9192.3171719999991</v>
          </cell>
        </row>
        <row r="7">
          <cell r="G7">
            <v>6006.423839</v>
          </cell>
          <cell r="M7">
            <v>5255.6208589999997</v>
          </cell>
          <cell r="R7">
            <v>5255.6208589999997</v>
          </cell>
        </row>
        <row r="8">
          <cell r="G8">
            <v>1954.0759</v>
          </cell>
          <cell r="M8">
            <v>1628.396583</v>
          </cell>
          <cell r="R8">
            <v>1628.396583</v>
          </cell>
        </row>
        <row r="9">
          <cell r="G9">
            <v>644.15</v>
          </cell>
          <cell r="M9">
            <v>634.59033109999996</v>
          </cell>
          <cell r="R9">
            <v>563.63125000000002</v>
          </cell>
        </row>
        <row r="10">
          <cell r="G10">
            <v>813.57316409999999</v>
          </cell>
          <cell r="M10">
            <v>721.60103609999999</v>
          </cell>
          <cell r="R10">
            <v>677.97763669999995</v>
          </cell>
        </row>
        <row r="11">
          <cell r="G11">
            <v>385</v>
          </cell>
          <cell r="M11">
            <v>288.75</v>
          </cell>
          <cell r="R11"/>
        </row>
        <row r="12">
          <cell r="G12">
            <v>463.61423819999999</v>
          </cell>
          <cell r="M12">
            <v>347.71067859999999</v>
          </cell>
          <cell r="R12"/>
        </row>
        <row r="13">
          <cell r="G13">
            <v>693.25</v>
          </cell>
          <cell r="M13">
            <v>542.54347829999995</v>
          </cell>
          <cell r="R13">
            <v>542.54347829999995</v>
          </cell>
        </row>
        <row r="18">
          <cell r="G18">
            <v>349</v>
          </cell>
          <cell r="M18">
            <v>261.75</v>
          </cell>
          <cell r="R18"/>
        </row>
        <row r="19">
          <cell r="G19">
            <v>1441.4437439999999</v>
          </cell>
          <cell r="M19">
            <v>1081.0828080000001</v>
          </cell>
          <cell r="R19"/>
        </row>
        <row r="20">
          <cell r="G20">
            <v>10485.16109</v>
          </cell>
          <cell r="M20">
            <v>9168.9645610000007</v>
          </cell>
          <cell r="R20">
            <v>8737.6342399999994</v>
          </cell>
        </row>
        <row r="21">
          <cell r="G21">
            <v>5048.768838</v>
          </cell>
          <cell r="M21">
            <v>4417.6727330000003</v>
          </cell>
          <cell r="R21">
            <v>4417.6727330000003</v>
          </cell>
        </row>
        <row r="22">
          <cell r="G22">
            <v>1954.0759</v>
          </cell>
          <cell r="M22">
            <v>1628.396583</v>
          </cell>
          <cell r="R22">
            <v>1628.396583</v>
          </cell>
        </row>
        <row r="23">
          <cell r="G23">
            <v>644.15</v>
          </cell>
          <cell r="M23">
            <v>597.16799849999995</v>
          </cell>
          <cell r="R23">
            <v>563.63125000000002</v>
          </cell>
        </row>
        <row r="24">
          <cell r="G24">
            <v>757.80867249999994</v>
          </cell>
          <cell r="M24">
            <v>673.65343389999998</v>
          </cell>
          <cell r="R24">
            <v>631.50722710000002</v>
          </cell>
        </row>
        <row r="25">
          <cell r="G25">
            <v>350</v>
          </cell>
          <cell r="M25">
            <v>262.5</v>
          </cell>
          <cell r="R25"/>
        </row>
        <row r="26">
          <cell r="G26">
            <v>463.61423819999999</v>
          </cell>
          <cell r="M26">
            <v>347.71067859999999</v>
          </cell>
          <cell r="R26"/>
        </row>
        <row r="27">
          <cell r="G27">
            <v>693.25</v>
          </cell>
          <cell r="M27">
            <v>542.54347829999995</v>
          </cell>
          <cell r="R27">
            <v>542.54347829999995</v>
          </cell>
        </row>
        <row r="32">
          <cell r="G32">
            <v>349</v>
          </cell>
          <cell r="M32">
            <v>261.75</v>
          </cell>
          <cell r="R32"/>
        </row>
        <row r="33">
          <cell r="G33">
            <v>1441.4437439999999</v>
          </cell>
          <cell r="M33">
            <v>1081.0828080000001</v>
          </cell>
          <cell r="R33"/>
        </row>
        <row r="34">
          <cell r="G34">
            <v>11572.405699999999</v>
          </cell>
          <cell r="M34">
            <v>10098.95405</v>
          </cell>
          <cell r="R34">
            <v>9643.6714159999992</v>
          </cell>
        </row>
        <row r="35">
          <cell r="G35">
            <v>6917.6860269999997</v>
          </cell>
          <cell r="M35">
            <v>6052.9752740000004</v>
          </cell>
          <cell r="R35">
            <v>6052.9752740000004</v>
          </cell>
        </row>
        <row r="36">
          <cell r="G36">
            <v>1954.0759</v>
          </cell>
          <cell r="M36">
            <v>1628.396583</v>
          </cell>
          <cell r="R36">
            <v>1628.396583</v>
          </cell>
        </row>
        <row r="37">
          <cell r="G37">
            <v>644.15</v>
          </cell>
          <cell r="M37">
            <v>671.36657549999995</v>
          </cell>
          <cell r="R37">
            <v>563.63125000000002</v>
          </cell>
        </row>
        <row r="38">
          <cell r="G38">
            <v>865.94785090000005</v>
          </cell>
          <cell r="M38">
            <v>766.94876550000004</v>
          </cell>
          <cell r="R38">
            <v>721.62320910000005</v>
          </cell>
        </row>
        <row r="39">
          <cell r="G39">
            <v>420</v>
          </cell>
          <cell r="M39">
            <v>315</v>
          </cell>
          <cell r="R39"/>
        </row>
        <row r="40">
          <cell r="G40">
            <v>463.61423819999999</v>
          </cell>
          <cell r="M40">
            <v>347.71067859999999</v>
          </cell>
          <cell r="R40"/>
        </row>
        <row r="41">
          <cell r="G41">
            <v>693.25</v>
          </cell>
          <cell r="M41">
            <v>542.54347829999995</v>
          </cell>
          <cell r="R41">
            <v>542.54347829999995</v>
          </cell>
        </row>
      </sheetData>
    </sheetDataSet>
  </externalBook>
</externalLink>
</file>

<file path=xl/persons/person.xml><?xml version="1.0" encoding="utf-8"?>
<personList xmlns="http://schemas.microsoft.com/office/spreadsheetml/2018/threadedcomments" xmlns:x="http://schemas.openxmlformats.org/spreadsheetml/2006/main">
  <person displayName="Schmidt, Jake" id="{9105954E-476E-491E-BBD2-EE3F6C46AC27}" userId="S::jschmidt@nrdc.org::a2e33503-02a7-4560-85ff-b402fc35e81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0288A6-0140-0B42-9609-C9EE44173611}" name="Table2" displayName="Table2" ref="A5:G13" totalsRowShown="0" headerRowDxfId="530" dataDxfId="528" headerRowBorderDxfId="529">
  <autoFilter ref="A5:G13" xr:uid="{EC65FE3A-90FB-4B36-9ADA-22B71EB89B43}"/>
  <sortState xmlns:xlrd2="http://schemas.microsoft.com/office/spreadsheetml/2017/richdata2" ref="A6:G13">
    <sortCondition ref="A5:A13"/>
  </sortState>
  <tableColumns count="7">
    <tableColumn id="5" xr3:uid="{5500F215-FECC-A34F-B26B-829975466CC7}" name="Country" dataDxfId="527"/>
    <tableColumn id="6" xr3:uid="{167C441F-A496-4BB5-AF6A-942842EC8B16}" name="1990 start to NZ50" dataDxfId="526"/>
    <tableColumn id="1" xr3:uid="{953AE19E-1542-9042-AC06-83C9E00BA88B}" name="2005 start to NZ50" dataDxfId="525"/>
    <tableColumn id="2" xr3:uid="{0C789B39-4909-3146-BF9D-12914C73D1DE}" name="2015 start to NZ50" dataDxfId="524"/>
    <tableColumn id="7" xr3:uid="{679BFD71-9AB1-44C3-AB5A-CC02C14CD5A3}" name="1990 start to NZ45" dataDxfId="523"/>
    <tableColumn id="3" xr3:uid="{BD055971-2FE2-CB47-A827-7D2BFC53E233}" name="2005 start to NZ45" dataDxfId="522">
      <calculatedColumnFormula>D6+($A$26)</calculatedColumnFormula>
    </tableColumn>
    <tableColumn id="4" xr3:uid="{058BE144-3870-6641-A36F-07B4867A5BC0}" name="2015  start to NZ 2045" dataDxfId="52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A40DD68-61C0-4C14-8CE1-88DE372C3624}" name="Table9" displayName="Table9" ref="A61:I71" totalsRowShown="0" dataDxfId="450" headerRowBorderDxfId="451" tableBorderDxfId="449">
  <autoFilter ref="A61:I71" xr:uid="{7A40DD68-61C0-4C14-8CE1-88DE372C3624}"/>
  <sortState xmlns:xlrd2="http://schemas.microsoft.com/office/spreadsheetml/2017/richdata2" ref="A62:I71">
    <sortCondition ref="A61:A71"/>
  </sortState>
  <tableColumns count="9">
    <tableColumn id="9" xr3:uid="{3EF8EFF3-CBB7-41F9-A14C-9483231F0F5A}" name="Country:" dataDxfId="448"/>
    <tableColumn id="1" xr3:uid="{AFDE60D3-253B-4616-92E3-866D307C3C50}" name="2025 start to NZ50 min" dataDxfId="447"/>
    <tableColumn id="2" xr3:uid="{DE3E31E9-D72C-49EB-8B0D-CCAC44A3E677}" name="2025 start to NZ50 max" dataDxfId="446"/>
    <tableColumn id="3" xr3:uid="{EC90A0B4-E910-4F95-BDA5-3F672D6ADC9F}" name="2030 start to NZ50 min" dataDxfId="445"/>
    <tableColumn id="4" xr3:uid="{4552CFF2-7C3E-4F88-B793-66D29588C6F1}" name="2030 start to NZ50 max" dataDxfId="444"/>
    <tableColumn id="5" xr3:uid="{3A8AE9C0-4368-449E-9FAB-F5889B347ED4}" name="2025 start to NZ50+ min" dataDxfId="443"/>
    <tableColumn id="6" xr3:uid="{1D869210-5DD4-4D6E-8D97-64C0B5D56100}" name="2025 start to NZ50+ max" dataDxfId="442"/>
    <tableColumn id="7" xr3:uid="{5C086CBD-9117-4001-B562-8C29EE43AF24}" name="2030 start to NZ50+ min" dataDxfId="441"/>
    <tableColumn id="8" xr3:uid="{D46B46BF-502E-4B91-A0D6-1568A4573FED}" name="2030 start NZ50+ max" dataDxfId="44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814D557-B408-4CB8-8799-018532F2A67B}" name="Table34" displayName="Table34" ref="A5:G12" totalsRowShown="0" headerRowDxfId="439" tableBorderDxfId="438">
  <autoFilter ref="A5:G12" xr:uid="{7814D557-B408-4CB8-8799-018532F2A67B}"/>
  <sortState xmlns:xlrd2="http://schemas.microsoft.com/office/spreadsheetml/2017/richdata2" ref="A6:G12">
    <sortCondition ref="A5:A12"/>
  </sortState>
  <tableColumns count="7">
    <tableColumn id="1" xr3:uid="{CEE766D0-C77A-4B4E-893C-1698F225EF02}" name="Country"/>
    <tableColumn id="2" xr3:uid="{DE8380AB-73D3-48C4-98A9-625D2D27EFD1}" name="# of Scenarios" dataDxfId="437" dataCellStyle="Comma"/>
    <tableColumn id="3" xr3:uid="{E662020D-106B-4640-9321-1B675F757A41}" name="Median" dataDxfId="436" dataCellStyle="Comma"/>
    <tableColumn id="4" xr3:uid="{FD6E8668-43AA-4384-8FDF-D1F20E746C92}" name="5th Percentile" dataDxfId="435" dataCellStyle="Comma"/>
    <tableColumn id="5" xr3:uid="{D99E4EDB-C4C3-47A7-AB36-DB6604C2FD4F}" name="95th Percentile" dataDxfId="434" dataCellStyle="Comma"/>
    <tableColumn id="6" xr3:uid="{09C6658F-F26F-40BC-A6D4-9EBE8A1EDCD3}" name="Maximum" dataDxfId="433" dataCellStyle="Comma"/>
    <tableColumn id="7" xr3:uid="{CBDF3A29-8B5E-4BB0-A63E-2C56DF5E3671}" name="Minimim" dataDxfId="432"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B682A90-FF07-4EB3-ACBF-69C311E6B865}" name="Table35" displayName="Table35" ref="I5:O12" totalsRowShown="0" headerRowDxfId="431" tableBorderDxfId="430">
  <autoFilter ref="I5:O12" xr:uid="{4B682A90-FF07-4EB3-ACBF-69C311E6B865}"/>
  <tableColumns count="7">
    <tableColumn id="1" xr3:uid="{FC87D097-D5B2-4138-9C00-3F29D3B3BB37}" name="Country"/>
    <tableColumn id="2" xr3:uid="{073A04BA-494D-4D15-B0FF-522C8F5342A9}" name="# of Scenarios"/>
    <tableColumn id="3" xr3:uid="{D917F22A-82A3-43A3-9A69-5B065750622A}" name="Median" dataDxfId="429" dataCellStyle="Comma"/>
    <tableColumn id="4" xr3:uid="{F8FFDC8B-9EC5-4408-ADFE-C759ABB70505}" name="5th Percentile" dataDxfId="428" dataCellStyle="Comma"/>
    <tableColumn id="5" xr3:uid="{213CC1B8-4E57-49D2-99C8-4DF39663ADCE}" name="95th Percentile" dataDxfId="427" dataCellStyle="Comma"/>
    <tableColumn id="6" xr3:uid="{616FF57C-D767-44D2-8AD3-886DC0D41E00}" name="Maximum" dataDxfId="426" dataCellStyle="Comma"/>
    <tableColumn id="7" xr3:uid="{35F8FD86-19B2-4809-817C-9FE34A450421}" name="Minimim" dataDxfId="425"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A70E472-4629-48DA-9248-7A17C15E4F2C}" name="Table36" displayName="Table36" ref="A15:G22" totalsRowShown="0" headerRowDxfId="424" dataDxfId="423" tableBorderDxfId="422" dataCellStyle="Percent">
  <autoFilter ref="A15:G22" xr:uid="{DA70E472-4629-48DA-9248-7A17C15E4F2C}"/>
  <sortState xmlns:xlrd2="http://schemas.microsoft.com/office/spreadsheetml/2017/richdata2" ref="A16:G22">
    <sortCondition ref="A15:A22"/>
  </sortState>
  <tableColumns count="7">
    <tableColumn id="1" xr3:uid="{496A7B9B-4513-4151-A66A-22D4A1A762D0}" name="Country"/>
    <tableColumn id="2" xr3:uid="{9CF5F839-C431-4A98-BE4A-23C2D0B9A1FE}" name="# of Scenarios">
      <calculatedColumnFormula>B6</calculatedColumnFormula>
    </tableColumn>
    <tableColumn id="3" xr3:uid="{4B24637D-9977-4C83-A383-8355515F63FC}" name="Median" dataDxfId="421" dataCellStyle="Percent">
      <calculatedColumnFormula>(C6-'Historic &amp; Future Emissions'!$H5)/'Historic &amp; Future Emissions'!$H5</calculatedColumnFormula>
    </tableColumn>
    <tableColumn id="4" xr3:uid="{BE9A3EAD-1C76-417B-AF97-90184AA8386D}" name="5th Percentile" dataDxfId="420" dataCellStyle="Percent">
      <calculatedColumnFormula>(D6-'Historic &amp; Future Emissions'!$H5)/'Historic &amp; Future Emissions'!$H5</calculatedColumnFormula>
    </tableColumn>
    <tableColumn id="5" xr3:uid="{3AAA42D3-82CF-47C7-BE66-0BD887FB478E}" name="95th Percentile" dataDxfId="419" dataCellStyle="Percent">
      <calculatedColumnFormula>(E6-'Historic &amp; Future Emissions'!$H5)/'Historic &amp; Future Emissions'!$H5</calculatedColumnFormula>
    </tableColumn>
    <tableColumn id="6" xr3:uid="{AFBF64E5-8A59-437C-9F18-A82D89CBAF90}" name="Maximum" dataDxfId="418" dataCellStyle="Percent">
      <calculatedColumnFormula>(F6-'Historic &amp; Future Emissions'!$H5)/'Historic &amp; Future Emissions'!$H5</calculatedColumnFormula>
    </tableColumn>
    <tableColumn id="7" xr3:uid="{C596DD72-2ADA-4E47-A225-68CBCF1D77D1}" name="Minimim" dataDxfId="417" dataCellStyle="Percent">
      <calculatedColumnFormula>(G6-'Historic &amp; Future Emissions'!$H5)/'Historic &amp; Future Emissions'!$H5</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E7CAEFC-B7B9-49E7-9080-12984AD1B1C9}" name="Table37" displayName="Table37" ref="I15:O22" totalsRowShown="0" headerRowDxfId="416" dataDxfId="415" tableBorderDxfId="414" dataCellStyle="Percent">
  <autoFilter ref="I15:O22" xr:uid="{0E7CAEFC-B7B9-49E7-9080-12984AD1B1C9}"/>
  <tableColumns count="7">
    <tableColumn id="1" xr3:uid="{2570E35A-E121-47CC-99F4-0A0B7A38A15E}" name="Country"/>
    <tableColumn id="2" xr3:uid="{919A70BB-A249-4EEF-9EDA-0915393060ED}" name="# of Scenarios">
      <calculatedColumnFormula>J6</calculatedColumnFormula>
    </tableColumn>
    <tableColumn id="3" xr3:uid="{19C77BB9-28AD-438F-AA0F-386E3241FB1E}" name="Median" dataDxfId="413" dataCellStyle="Percent"/>
    <tableColumn id="4" xr3:uid="{38201404-5DBD-4C0A-8A0C-0AE989E10B2C}" name="5th Percentile" dataDxfId="412" dataCellStyle="Percent"/>
    <tableColumn id="5" xr3:uid="{E6878C22-F4C2-46A0-9BDD-6AD412A3F14D}" name="95th Percentile" dataDxfId="411" dataCellStyle="Percent"/>
    <tableColumn id="6" xr3:uid="{2333F440-E9C3-4D3A-8739-356E00D99816}" name="Maximum" dataDxfId="410" dataCellStyle="Percent"/>
    <tableColumn id="7" xr3:uid="{40B8C236-F0AD-4673-A3B7-AD6071C8B233}" name="Minimim" dataDxfId="409" dataCellStyle="Percen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A9D1186-F581-45DA-BA51-CB09C5D11CFD}" name="Table38" displayName="Table38" ref="A25:G32" totalsRowShown="0" headerRowDxfId="408" dataDxfId="407" tableBorderDxfId="406" dataCellStyle="Percent">
  <autoFilter ref="A25:G32" xr:uid="{4A9D1186-F581-45DA-BA51-CB09C5D11CFD}"/>
  <tableColumns count="7">
    <tableColumn id="1" xr3:uid="{D3F01724-A1D8-4C8B-8E45-A97538B5E6F1}" name="Country"/>
    <tableColumn id="2" xr3:uid="{2FD71A73-DF1D-4D0F-8173-88D7530FB0BD}" name="# of Scenarios">
      <calculatedColumnFormula>B6</calculatedColumnFormula>
    </tableColumn>
    <tableColumn id="3" xr3:uid="{665202C1-B570-4820-BCAF-D4C66C5E9BDB}" name="Median" dataDxfId="405" dataCellStyle="Percent">
      <calculatedColumnFormula>(C6-'Historic &amp; Future Emissions'!$I5)/'Historic &amp; Future Emissions'!$I5</calculatedColumnFormula>
    </tableColumn>
    <tableColumn id="4" xr3:uid="{81135E59-8DAC-4893-9890-78AA2ABCBA18}" name="5th Percentile" dataDxfId="404" dataCellStyle="Percent"/>
    <tableColumn id="5" xr3:uid="{F2CDF882-0136-4E94-B25A-6EE0E2B29042}" name="95th Percentile" dataDxfId="403" dataCellStyle="Percent"/>
    <tableColumn id="6" xr3:uid="{71DCE185-8A3E-4241-AC11-DF5CE51BDCD0}" name="Maximum" dataDxfId="402" dataCellStyle="Percent"/>
    <tableColumn id="7" xr3:uid="{6F6D6E88-9B3E-45A7-9614-7E9951C0840C}" name="Minimim" dataDxfId="401" dataCellStyle="Percen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402AD5E-FC10-43E6-89AD-7FBFD0AC284F}" name="Table39" displayName="Table39" ref="I25:O32" totalsRowShown="0" headerRowDxfId="400" dataDxfId="399" tableBorderDxfId="398" dataCellStyle="Percent">
  <autoFilter ref="I25:O32" xr:uid="{2402AD5E-FC10-43E6-89AD-7FBFD0AC284F}"/>
  <tableColumns count="7">
    <tableColumn id="1" xr3:uid="{1D31178C-FB81-4DF0-AFE9-643D458B28AB}" name="Country"/>
    <tableColumn id="2" xr3:uid="{3453E2DA-6030-4FE2-9B75-901A93043092}" name="# of Scenarios">
      <calculatedColumnFormula>J6</calculatedColumnFormula>
    </tableColumn>
    <tableColumn id="3" xr3:uid="{FA8B8570-E2A7-4F55-A19C-95FFCAEFEE7F}" name="Median" dataDxfId="397" dataCellStyle="Percent"/>
    <tableColumn id="4" xr3:uid="{5FBE2C6E-A155-448C-BEAD-1F666A6440FE}" name="5th Percentile" dataDxfId="396" dataCellStyle="Percent"/>
    <tableColumn id="5" xr3:uid="{FEBA0C7F-BD55-4A09-A08F-FEF2ECE5860A}" name="95th Percentile" dataDxfId="395" dataCellStyle="Percent"/>
    <tableColumn id="6" xr3:uid="{D030F9A6-E685-4B13-A469-4AEE8EB5C96E}" name="Maximum" dataDxfId="394" dataCellStyle="Percent"/>
    <tableColumn id="7" xr3:uid="{D8392DA0-9C72-4205-9D61-42E0C21C44C0}" name="Minimim" dataDxfId="393" dataCellStyle="Percen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3F779FE8-6E1A-48D9-9A66-A1DAE7BEE766}" name="Table40" displayName="Table40" ref="A35:G42" totalsRowShown="0" headerRowDxfId="392" dataDxfId="391" tableBorderDxfId="390" dataCellStyle="Percent">
  <autoFilter ref="A35:G42" xr:uid="{3F779FE8-6E1A-48D9-9A66-A1DAE7BEE766}"/>
  <tableColumns count="7">
    <tableColumn id="1" xr3:uid="{A43D9282-4009-4A1C-9909-EADD187945CC}" name="Country"/>
    <tableColumn id="2" xr3:uid="{F98D67BF-59ED-4DBB-A7E6-BD3C0A8D7F8B}" name="# of Scenarios">
      <calculatedColumnFormula>B6</calculatedColumnFormula>
    </tableColumn>
    <tableColumn id="3" xr3:uid="{8ABB0D95-21C8-4044-8161-FC72CE008317}" name="Median" dataDxfId="389" dataCellStyle="Percent">
      <calculatedColumnFormula>(C6-'Historic &amp; Future Emissions'!$K5)/'Historic &amp; Future Emissions'!$K5</calculatedColumnFormula>
    </tableColumn>
    <tableColumn id="4" xr3:uid="{5520844B-4625-4116-AC31-B67FA4AC1207}" name="5th Percentile" dataDxfId="388" dataCellStyle="Percent"/>
    <tableColumn id="5" xr3:uid="{EE43DA2A-62CE-4D16-BD5A-CA92D3DB935A}" name="95th Percentile" dataDxfId="387" dataCellStyle="Percent"/>
    <tableColumn id="6" xr3:uid="{4AF95C31-5007-47DB-9EE2-E75C27834663}" name="Maximum" dataDxfId="386" dataCellStyle="Percent"/>
    <tableColumn id="7" xr3:uid="{3187FDAB-3158-455E-884E-1B9AF75AB062}" name="Minimim" dataDxfId="385" dataCellStyle="Percent"/>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80DA77B-E465-4CD6-853A-71913DB12D87}" name="Table41" displayName="Table41" ref="I35:O42" totalsRowShown="0" headerRowDxfId="384" dataDxfId="383" tableBorderDxfId="382" dataCellStyle="Percent">
  <autoFilter ref="I35:O42" xr:uid="{280DA77B-E465-4CD6-853A-71913DB12D87}"/>
  <tableColumns count="7">
    <tableColumn id="1" xr3:uid="{4EF5108E-9138-480E-ADDD-D6F14AB0BDA0}" name="Country"/>
    <tableColumn id="2" xr3:uid="{D1E09E2F-2F09-43B8-84AA-177A62402CB1}" name="# of Scenarios">
      <calculatedColumnFormula>J6</calculatedColumnFormula>
    </tableColumn>
    <tableColumn id="3" xr3:uid="{DC5F8F8F-C973-45BC-9C23-92F2A01D8A37}" name="Median" dataDxfId="381" dataCellStyle="Percent"/>
    <tableColumn id="4" xr3:uid="{F595AD69-B3B1-4C47-8655-0F4F18BD3789}" name="5th Percentile" dataDxfId="380" dataCellStyle="Percent"/>
    <tableColumn id="5" xr3:uid="{ADF7A2D7-F4E5-4A70-86B0-5C153DF07566}" name="95th Percentile" dataDxfId="379" dataCellStyle="Percent"/>
    <tableColumn id="6" xr3:uid="{659E3515-AB8E-4089-A3F2-F56162A3C47D}" name="Maximum" dataDxfId="378" dataCellStyle="Percent"/>
    <tableColumn id="7" xr3:uid="{5477C3DE-E805-41A3-9ED0-4C4E8C323002}" name="Minimim" dataDxfId="377" dataCellStyle="Percent"/>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0E9DEF3-467C-47C2-9FB6-5EAD5FC4662E}" name="Table22" displayName="Table22" ref="I57:O67" totalsRowShown="0" headerRowDxfId="376" dataDxfId="375" tableBorderDxfId="374" dataCellStyle="Percent">
  <autoFilter ref="I57:O67" xr:uid="{90E9DEF3-467C-47C2-9FB6-5EAD5FC4662E}"/>
  <sortState xmlns:xlrd2="http://schemas.microsoft.com/office/spreadsheetml/2017/richdata2" ref="I58:O67">
    <sortCondition ref="I57:I67"/>
  </sortState>
  <tableColumns count="7">
    <tableColumn id="1" xr3:uid="{C45E538F-A3F3-4768-BAFE-1874E0BA3ABC}" name="Country" dataDxfId="373"/>
    <tableColumn id="2" xr3:uid="{84AE8597-1DD4-4A00-83C9-D83C8036099D}" name="# of Scenarios" dataDxfId="372"/>
    <tableColumn id="3" xr3:uid="{8C349ED9-5C7F-4BDB-8963-17F94972BF91}" name="Median" dataDxfId="371" dataCellStyle="Percent">
      <calculatedColumnFormula>(K6-'Historic &amp; Future Emissions'!$W13)/'Historic &amp; Future Emissions'!$W13</calculatedColumnFormula>
    </tableColumn>
    <tableColumn id="4" xr3:uid="{37FFC7D3-2883-44CF-A3BA-B98A81E90D1F}" name="5th Percentile" dataDxfId="370" dataCellStyle="Percent">
      <calculatedColumnFormula>(L6-'Historic &amp; Future Emissions'!$W13)/'Historic &amp; Future Emissions'!$W13</calculatedColumnFormula>
    </tableColumn>
    <tableColumn id="5" xr3:uid="{2DD278EC-B461-49C8-90EF-928E411C4626}" name="95th Percentile" dataDxfId="369" dataCellStyle="Percent">
      <calculatedColumnFormula>(M6-'Historic &amp; Future Emissions'!$W13)/'Historic &amp; Future Emissions'!$W13</calculatedColumnFormula>
    </tableColumn>
    <tableColumn id="6" xr3:uid="{8CA97E7E-44B2-4EDF-A8D8-FF5C5DE9E822}" name="Maximum" dataDxfId="368" dataCellStyle="Percent">
      <calculatedColumnFormula>(N6-'Historic &amp; Future Emissions'!$W13)/'Historic &amp; Future Emissions'!$W13</calculatedColumnFormula>
    </tableColumn>
    <tableColumn id="7" xr3:uid="{796D07B3-92E3-4617-855F-C7F05610BD5A}" name="Minimim" dataDxfId="367" dataCellStyle="Percent">
      <calculatedColumnFormula>(O6-'Historic &amp; Future Emissions'!$W13)/'Historic &amp; Future Emissions'!$W13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997084-E727-5148-9CAD-06B182397507}" name="Table4" displayName="Table4" ref="A16:G24" totalsRowShown="0" headerRowDxfId="520" dataDxfId="518" headerRowBorderDxfId="519">
  <autoFilter ref="A16:G24" xr:uid="{76B8CAA3-B142-462B-AFB0-F5054C245059}"/>
  <sortState xmlns:xlrd2="http://schemas.microsoft.com/office/spreadsheetml/2017/richdata2" ref="A17:G24">
    <sortCondition ref="A16:A24"/>
  </sortState>
  <tableColumns count="7">
    <tableColumn id="5" xr3:uid="{862CB4BF-F2BD-3448-A910-459FBFD4A87F}" name="Country" dataDxfId="517"/>
    <tableColumn id="6" xr3:uid="{DEA7E0D0-5E8D-4A73-8D1E-D69E0C2F9292}" name="1990 start to NZ50" dataDxfId="516">
      <calculatedColumnFormula>(B16-$B$9)/($B$9)</calculatedColumnFormula>
    </tableColumn>
    <tableColumn id="1" xr3:uid="{BC84CC0C-A536-1C45-B497-E43014548EAF}" name="2005 start to NZ50" dataDxfId="515"/>
    <tableColumn id="2" xr3:uid="{3C5BA01E-FC4C-004B-975F-F001C47C2E6D}" name="2015 start to NZ50" dataDxfId="514"/>
    <tableColumn id="7" xr3:uid="{8A490E98-5A47-48E8-B5FE-83263DDA3D0B}" name="1990 start to NZ45" dataDxfId="513" dataCellStyle="Percent"/>
    <tableColumn id="3" xr3:uid="{1F6B0285-A2D7-B044-9C64-446CFEE1D495}" name="2005 start to NZ45" dataDxfId="512"/>
    <tableColumn id="4" xr3:uid="{626FE16D-1881-DA4A-B84B-AAF1EA6D7991}" name="2015  start to NZ 2045" dataDxfId="511"/>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DF6CC0B-8DA6-48DC-B9F0-B0A685E822C0}" name="Table25" displayName="Table25" ref="I44:O54" totalsRowShown="0" headerRowDxfId="366" dataDxfId="365" tableBorderDxfId="364" dataCellStyle="Percent">
  <autoFilter ref="I44:O54" xr:uid="{4DF6CC0B-8DA6-48DC-B9F0-B0A685E822C0}"/>
  <sortState xmlns:xlrd2="http://schemas.microsoft.com/office/spreadsheetml/2017/richdata2" ref="I45:O54">
    <sortCondition ref="I44:I54"/>
  </sortState>
  <tableColumns count="7">
    <tableColumn id="1" xr3:uid="{3F888752-8C85-42E2-BCB5-A52EF88952DF}" name="Country" dataDxfId="363"/>
    <tableColumn id="2" xr3:uid="{64A3023D-D12E-4D1D-A54A-582938C8B935}" name="# of Scenarios" dataDxfId="362"/>
    <tableColumn id="3" xr3:uid="{76510DC1-91B4-4EE4-8CC9-13A3DDEA5AC1}" name="Median" dataDxfId="361" dataCellStyle="Percent">
      <calculatedColumnFormula>(K6-'Historic &amp; Future Emissions'!$V13)/'Historic &amp; Future Emissions'!$V13</calculatedColumnFormula>
    </tableColumn>
    <tableColumn id="4" xr3:uid="{50E02CE3-6386-4B29-AE6E-23EAFE976E6A}" name="5th Percentile" dataDxfId="360" dataCellStyle="Percent">
      <calculatedColumnFormula>(L6-'Historic &amp; Future Emissions'!$V13)/'Historic &amp; Future Emissions'!$V13</calculatedColumnFormula>
    </tableColumn>
    <tableColumn id="5" xr3:uid="{1B58F8F6-8343-4C47-9978-F737EDBB8E26}" name="95th Percentile" dataDxfId="359" dataCellStyle="Percent">
      <calculatedColumnFormula>(M6-'Historic &amp; Future Emissions'!$V13)/'Historic &amp; Future Emissions'!$V13</calculatedColumnFormula>
    </tableColumn>
    <tableColumn id="6" xr3:uid="{14F90A1A-071A-4C5E-82FD-D54E68E107C5}" name="Maximum" dataDxfId="358" dataCellStyle="Percent">
      <calculatedColumnFormula>(N6-'Historic &amp; Future Emissions'!$V13)/'Historic &amp; Future Emissions'!$V13</calculatedColumnFormula>
    </tableColumn>
    <tableColumn id="7" xr3:uid="{82B565FF-F9E2-4636-AF44-3F4A04934606}" name="Minimim" dataDxfId="357" dataCellStyle="Percent">
      <calculatedColumnFormula>(O6-'Historic &amp; Future Emissions'!$V13)/'Historic &amp; Future Emissions'!$V13</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99FCD6D-9EE4-458A-A06B-EFDF07901AC7}" name="Table26" displayName="Table26" ref="A57:G67" totalsRowShown="0" headerRowDxfId="356" dataDxfId="355" tableBorderDxfId="354" dataCellStyle="Percent">
  <autoFilter ref="A57:G67" xr:uid="{399FCD6D-9EE4-458A-A06B-EFDF07901AC7}"/>
  <sortState xmlns:xlrd2="http://schemas.microsoft.com/office/spreadsheetml/2017/richdata2" ref="A58:G67">
    <sortCondition ref="A57:A67"/>
  </sortState>
  <tableColumns count="7">
    <tableColumn id="1" xr3:uid="{71B9A5D0-9026-43AC-BB23-B76419EB78B3}" name="Country" dataDxfId="353"/>
    <tableColumn id="2" xr3:uid="{AD7F17CA-20CB-4E17-8494-6FC7A70DC1D6}" name="# of Scenarios" dataDxfId="352"/>
    <tableColumn id="3" xr3:uid="{766B8880-E92B-45CF-8122-9B2569D91396}" name="Median" dataDxfId="351" dataCellStyle="Percent">
      <calculatedColumnFormula>(C6-'Historic &amp; Future Emissions'!$W13)/'Historic &amp; Future Emissions'!$W13</calculatedColumnFormula>
    </tableColumn>
    <tableColumn id="4" xr3:uid="{0DBA0710-D78B-4A4A-B869-777C34D07EAF}" name="5th Percentile" dataDxfId="350" dataCellStyle="Percent">
      <calculatedColumnFormula>(D6-'Historic &amp; Future Emissions'!$W13)/'Historic &amp; Future Emissions'!$W13</calculatedColumnFormula>
    </tableColumn>
    <tableColumn id="5" xr3:uid="{6DE78DB9-A6C7-4C60-AD31-F1D19DF4E2E5}" name="95th Percentile" dataDxfId="349" dataCellStyle="Percent">
      <calculatedColumnFormula>(E6-'Historic &amp; Future Emissions'!$W13)/'Historic &amp; Future Emissions'!$W13</calculatedColumnFormula>
    </tableColumn>
    <tableColumn id="6" xr3:uid="{02CF04B6-02AF-481D-8FA2-859761E74737}" name="Maximum" dataDxfId="348" dataCellStyle="Percent">
      <calculatedColumnFormula>(F6-'Historic &amp; Future Emissions'!$W13)/'Historic &amp; Future Emissions'!$W13</calculatedColumnFormula>
    </tableColumn>
    <tableColumn id="7" xr3:uid="{69B6B388-9025-4252-9C4D-23172C93D15E}" name="Minimim" dataDxfId="347" dataCellStyle="Percent">
      <calculatedColumnFormula>(G6-'Historic &amp; Future Emissions'!$W13)/'Historic &amp; Future Emissions'!$W13</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A6D5D10-5633-4375-8181-4241562A7777}" name="Table27" displayName="Table27" ref="A44:G54" totalsRowShown="0" headerRowDxfId="346" dataDxfId="345" tableBorderDxfId="344" dataCellStyle="Percent">
  <autoFilter ref="A44:G54" xr:uid="{DA6D5D10-5633-4375-8181-4241562A7777}"/>
  <sortState xmlns:xlrd2="http://schemas.microsoft.com/office/spreadsheetml/2017/richdata2" ref="A45:G54">
    <sortCondition ref="A44:A54"/>
  </sortState>
  <tableColumns count="7">
    <tableColumn id="1" xr3:uid="{DE5B12DC-D7EA-4680-A0FC-9C213FC28269}" name="Country" dataDxfId="343"/>
    <tableColumn id="2" xr3:uid="{1314E02E-9AA1-4723-8ECC-20D25448F986}" name="# of Scenarios" dataDxfId="342"/>
    <tableColumn id="3" xr3:uid="{A836E844-6065-43A2-B13A-7282F151F1A7}" name="Median" dataDxfId="341" dataCellStyle="Percent">
      <calculatedColumnFormula>(C6-'Historic &amp; Future Emissions'!$V13)/'Historic &amp; Future Emissions'!$V13</calculatedColumnFormula>
    </tableColumn>
    <tableColumn id="4" xr3:uid="{DE078A5F-E09C-47AD-B755-A8FBAE19341B}" name="5th Percentile" dataDxfId="340" dataCellStyle="Percent">
      <calculatedColumnFormula>(D6-'Historic &amp; Future Emissions'!$V13)/'Historic &amp; Future Emissions'!$V13</calculatedColumnFormula>
    </tableColumn>
    <tableColumn id="5" xr3:uid="{A334210D-54FD-4AE4-A795-005A07050E82}" name="95th Percentile" dataDxfId="339" dataCellStyle="Percent">
      <calculatedColumnFormula>(E6-'Historic &amp; Future Emissions'!$V13)/'Historic &amp; Future Emissions'!$V13</calculatedColumnFormula>
    </tableColumn>
    <tableColumn id="6" xr3:uid="{C53F22BE-EE5B-44D4-AB50-2B4436F7E2BF}" name="Maximum" dataDxfId="338" dataCellStyle="Percent">
      <calculatedColumnFormula>(F6-'Historic &amp; Future Emissions'!$V13)/'Historic &amp; Future Emissions'!$V13</calculatedColumnFormula>
    </tableColumn>
    <tableColumn id="7" xr3:uid="{3D7908A9-7139-4263-A453-1D778231D155}" name="Minimim" dataDxfId="337" dataCellStyle="Percent">
      <calculatedColumnFormula>(G6-'Historic &amp; Future Emissions'!$V13)/'Historic &amp; Future Emissions'!$V13</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DCE87CF-4395-49B1-AEC8-AE8C1E3ADC18}" name="Table28" displayName="Table28" ref="A31:G41" totalsRowShown="0" headerRowDxfId="336" dataDxfId="335" tableBorderDxfId="334" dataCellStyle="Percent">
  <autoFilter ref="A31:G41" xr:uid="{7DCE87CF-4395-49B1-AEC8-AE8C1E3ADC18}"/>
  <sortState xmlns:xlrd2="http://schemas.microsoft.com/office/spreadsheetml/2017/richdata2" ref="A32:G41">
    <sortCondition ref="A31:A41"/>
  </sortState>
  <tableColumns count="7">
    <tableColumn id="1" xr3:uid="{54699115-FD0A-4A69-991F-0727991A3A45}" name="Country" dataDxfId="333"/>
    <tableColumn id="2" xr3:uid="{6D6E22B6-CF54-4502-9F37-EB99FFAB58D8}" name="# of Scenarios" dataDxfId="332"/>
    <tableColumn id="3" xr3:uid="{2E28ED7F-6317-41FB-8AC1-A96840A26C4F}" name="Median" dataDxfId="331" dataCellStyle="Percent">
      <calculatedColumnFormula>('IPCC-Non-Peaked Countries'!C6-'Historic &amp; Future Emissions'!$E13)/'Historic &amp; Future Emissions'!$E13</calculatedColumnFormula>
    </tableColumn>
    <tableColumn id="4" xr3:uid="{A5208F46-AC34-4C25-A9B3-AC24263805A6}" name="5th Percentile" dataDxfId="330" dataCellStyle="Percent">
      <calculatedColumnFormula>('IPCC-Non-Peaked Countries'!D6-'Historic &amp; Future Emissions'!$AM13)/'Historic &amp; Future Emissions'!$AM13</calculatedColumnFormula>
    </tableColumn>
    <tableColumn id="5" xr3:uid="{FC176DAC-450B-4B15-B36A-D752C01CA033}" name="95th Percentile" dataDxfId="329" dataCellStyle="Percent">
      <calculatedColumnFormula>('IPCC-Non-Peaked Countries'!E6-'Historic &amp; Future Emissions'!$AM13)/'Historic &amp; Future Emissions'!$AM13</calculatedColumnFormula>
    </tableColumn>
    <tableColumn id="6" xr3:uid="{604F2375-2162-4280-8C2D-C52F1C27F888}" name="Maximum" dataDxfId="328" dataCellStyle="Percent">
      <calculatedColumnFormula>('IPCC-Non-Peaked Countries'!F6-'Historic &amp; Future Emissions'!$AM13)/'Historic &amp; Future Emissions'!$AM13</calculatedColumnFormula>
    </tableColumn>
    <tableColumn id="7" xr3:uid="{AF8A2830-6AD9-4CE5-BBAF-77854AD14166}" name="Minimim" dataDxfId="327" dataCellStyle="Percent">
      <calculatedColumnFormula>('IPCC-Non-Peaked Countries'!G6-'Historic &amp; Future Emissions'!$AM13)/'Historic &amp; Future Emissions'!$AM13</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EF5DE1E-EF1B-4EE2-8B36-A93F2E98D6BE}" name="Table29" displayName="Table29" ref="I31:O41" totalsRowShown="0" headerRowDxfId="326" dataDxfId="325" tableBorderDxfId="324" dataCellStyle="Percent">
  <autoFilter ref="I31:O41" xr:uid="{7EF5DE1E-EF1B-4EE2-8B36-A93F2E98D6BE}"/>
  <sortState xmlns:xlrd2="http://schemas.microsoft.com/office/spreadsheetml/2017/richdata2" ref="I32:O41">
    <sortCondition ref="I31:I41"/>
  </sortState>
  <tableColumns count="7">
    <tableColumn id="1" xr3:uid="{B3B21A4B-AF60-44BD-925D-82377F50A0A4}" name="Country" dataDxfId="323"/>
    <tableColumn id="2" xr3:uid="{18867BEA-DCE0-424F-9FFD-F4E4C9D83495}" name="# of Scenarios" dataDxfId="322"/>
    <tableColumn id="3" xr3:uid="{7072EBBC-4E3D-4263-8FB5-0A363DEEE9B8}" name="Median" dataDxfId="321" dataCellStyle="Percent">
      <calculatedColumnFormula>('IPCC-Non-Peaked Countries'!K6-'Historic &amp; Future Emissions'!$AM13)/'Historic &amp; Future Emissions'!$AM13</calculatedColumnFormula>
    </tableColumn>
    <tableColumn id="4" xr3:uid="{DFF395DC-4F41-40F9-8ACF-A536948F3D90}" name="5th Percentile" dataDxfId="320" dataCellStyle="Percent">
      <calculatedColumnFormula>('IPCC-Non-Peaked Countries'!L6-'Historic &amp; Future Emissions'!$AM13)/'Historic &amp; Future Emissions'!$AM13</calculatedColumnFormula>
    </tableColumn>
    <tableColumn id="5" xr3:uid="{1DBBC1CC-2D4A-4525-9F83-9B44F9A5E9CC}" name="95th Percentile" dataDxfId="319" dataCellStyle="Percent">
      <calculatedColumnFormula>('IPCC-Non-Peaked Countries'!M6-'Historic &amp; Future Emissions'!$AM13)/'Historic &amp; Future Emissions'!$AM13</calculatedColumnFormula>
    </tableColumn>
    <tableColumn id="6" xr3:uid="{95ABA87D-1BD9-4DFC-9362-4BD174F3DE91}" name="Maximum" dataDxfId="318" dataCellStyle="Percent">
      <calculatedColumnFormula>('IPCC-Non-Peaked Countries'!N6-'Historic &amp; Future Emissions'!$AM13)/'Historic &amp; Future Emissions'!$AM13</calculatedColumnFormula>
    </tableColumn>
    <tableColumn id="7" xr3:uid="{F0926B48-DEE3-466D-98CA-506C66AB3143}" name="Minimim" dataDxfId="317" dataCellStyle="Percent">
      <calculatedColumnFormula>('IPCC-Non-Peaked Countries'!O6-'Historic &amp; Future Emissions'!$AM13)/'Historic &amp; Future Emissions'!$AM13</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88EDEFC-2D35-4E4C-A1D0-A5DF26308E6E}" name="Table30" displayName="Table30" ref="I18:O28" totalsRowShown="0" headerRowDxfId="316" dataDxfId="315" tableBorderDxfId="314" dataCellStyle="Percent">
  <autoFilter ref="I18:O28" xr:uid="{288EDEFC-2D35-4E4C-A1D0-A5DF26308E6E}"/>
  <sortState xmlns:xlrd2="http://schemas.microsoft.com/office/spreadsheetml/2017/richdata2" ref="I19:O28">
    <sortCondition ref="I18:I28"/>
  </sortState>
  <tableColumns count="7">
    <tableColumn id="1" xr3:uid="{386A84F4-B54C-4CCB-86D8-FDD6548B93D9}" name="Country" dataDxfId="313"/>
    <tableColumn id="2" xr3:uid="{17158B75-145D-4624-AF77-0E43CDC482DB}" name="# of Scenarios" dataDxfId="312"/>
    <tableColumn id="3" xr3:uid="{91B776EB-0F46-408F-AE22-5F38CA269DAE}" name="Median" dataDxfId="311" dataCellStyle="Percent">
      <calculatedColumnFormula>(K6-'Historic &amp; Future Emissions'!$AI13)/'Historic &amp; Future Emissions'!$AI13</calculatedColumnFormula>
    </tableColumn>
    <tableColumn id="4" xr3:uid="{C98E0557-991C-468D-AB56-3D6A8E8363D6}" name="5th Percentile" dataDxfId="310" dataCellStyle="Percent">
      <calculatedColumnFormula>(L6-'Historic &amp; Future Emissions'!$AI13)/'Historic &amp; Future Emissions'!$AI13</calculatedColumnFormula>
    </tableColumn>
    <tableColumn id="5" xr3:uid="{EA3FFFED-0B98-46EB-9063-939D0AE40E85}" name="95th Percentile" dataDxfId="309" dataCellStyle="Percent">
      <calculatedColumnFormula>(M6-'Historic &amp; Future Emissions'!$AI13)/'Historic &amp; Future Emissions'!$AI13</calculatedColumnFormula>
    </tableColumn>
    <tableColumn id="6" xr3:uid="{DB447B8B-34DD-47C4-A2D0-A7427D62453C}" name="Maximum" dataDxfId="308" dataCellStyle="Percent">
      <calculatedColumnFormula>(N6-'Historic &amp; Future Emissions'!$AI13)/'Historic &amp; Future Emissions'!$AI13</calculatedColumnFormula>
    </tableColumn>
    <tableColumn id="7" xr3:uid="{8E64A3D7-245F-42AA-A1ED-387AEFD22583}" name="Minimim" dataDxfId="307" dataCellStyle="Percent">
      <calculatedColumnFormula>(O6-'Historic &amp; Future Emissions'!$AI13)/'Historic &amp; Future Emissions'!$AI13</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75991E8-215D-4D4E-98E0-9B0DDECCF237}" name="Table31" displayName="Table31" ref="A18:G28" totalsRowShown="0" headerRowDxfId="306" dataDxfId="305" tableBorderDxfId="304" dataCellStyle="Percent">
  <autoFilter ref="A18:G28" xr:uid="{B75991E8-215D-4D4E-98E0-9B0DDECCF237}"/>
  <sortState xmlns:xlrd2="http://schemas.microsoft.com/office/spreadsheetml/2017/richdata2" ref="A19:G28">
    <sortCondition ref="A18:A28"/>
  </sortState>
  <tableColumns count="7">
    <tableColumn id="1" xr3:uid="{DC9330FF-8C02-4ADB-B76B-0C31D96FB1EE}" name="Country" dataDxfId="303"/>
    <tableColumn id="2" xr3:uid="{2275E1B0-34CA-41DF-8205-5A0E18E60D6A}" name="# of Scenarios" dataDxfId="302"/>
    <tableColumn id="3" xr3:uid="{5703546B-8086-4A1F-A62A-88B3B5319ACE}" name="Median" dataDxfId="301" dataCellStyle="Percent">
      <calculatedColumnFormula>(C6-'Historic &amp; Future Emissions'!$AI12)/'Historic &amp; Future Emissions'!$AI12</calculatedColumnFormula>
    </tableColumn>
    <tableColumn id="4" xr3:uid="{1947FA95-C0E9-4DD5-8683-4FC5E81F06C2}" name="5th Percentile" dataDxfId="300" dataCellStyle="Percent">
      <calculatedColumnFormula>(D6-'Historic &amp; Future Emissions'!$AI13)/'Historic &amp; Future Emissions'!$AI13</calculatedColumnFormula>
    </tableColumn>
    <tableColumn id="5" xr3:uid="{DEC7591C-5972-48CE-8455-486ACFD8E31B}" name="95th Percentile" dataDxfId="299" dataCellStyle="Percent">
      <calculatedColumnFormula>(E6-'Historic &amp; Future Emissions'!$AI13)/'Historic &amp; Future Emissions'!$AI13</calculatedColumnFormula>
    </tableColumn>
    <tableColumn id="6" xr3:uid="{FA45730C-9459-4F6B-9128-E859C488B49C}" name="Maximum" dataDxfId="298" dataCellStyle="Percent">
      <calculatedColumnFormula>(F6-'Historic &amp; Future Emissions'!$AI13)/'Historic &amp; Future Emissions'!$AI13</calculatedColumnFormula>
    </tableColumn>
    <tableColumn id="7" xr3:uid="{47EFC023-862A-4D11-A740-F119672B8EAB}" name="Minimim" dataDxfId="297" dataCellStyle="Percent">
      <calculatedColumnFormula>(G6-'Historic &amp; Future Emissions'!$AI13)/'Historic &amp; Future Emissions'!$AI13</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D54E85F-3BC5-482A-83F5-032292BC2637}" name="Table32" displayName="Table32" ref="A5:G15" totalsRowShown="0" headerRowDxfId="296" dataDxfId="295" tableBorderDxfId="294" dataCellStyle="Comma">
  <autoFilter ref="A5:G15" xr:uid="{4D54E85F-3BC5-482A-83F5-032292BC2637}"/>
  <sortState xmlns:xlrd2="http://schemas.microsoft.com/office/spreadsheetml/2017/richdata2" ref="A6:G15">
    <sortCondition ref="A5:A15"/>
  </sortState>
  <tableColumns count="7">
    <tableColumn id="1" xr3:uid="{D61FDCFC-DF09-4095-B8CC-D44178B8AB93}" name="Country" dataDxfId="293"/>
    <tableColumn id="2" xr3:uid="{808A4EF7-C085-4498-85B2-8C44B894D45E}" name="# of Scenarios" dataDxfId="292"/>
    <tableColumn id="3" xr3:uid="{DFB5D83F-F531-48E7-B49C-59273D116414}" name="Median" dataDxfId="291" dataCellStyle="Comma"/>
    <tableColumn id="4" xr3:uid="{E90DD514-37DB-430B-9F8F-82B2883874BF}" name="5th Percentile" dataDxfId="290" dataCellStyle="Comma"/>
    <tableColumn id="5" xr3:uid="{396AAFBA-C027-4A97-8F75-FE93220F5AF5}" name="95th Percentile" dataDxfId="289" dataCellStyle="Comma"/>
    <tableColumn id="6" xr3:uid="{EE241D94-063A-4C44-8E15-0294F5B522FD}" name="Maximum" dataDxfId="288" dataCellStyle="Comma"/>
    <tableColumn id="7" xr3:uid="{7BDDC0D5-B873-4979-A712-C52FBCFDA676}" name="Minimim" dataDxfId="287" dataCellStyle="Comm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C657F9-648A-4B7A-9C97-EF802E7216C1}" name="Table33" displayName="Table33" ref="I5:O15" totalsRowShown="0" headerRowDxfId="286" dataDxfId="285" tableBorderDxfId="284" dataCellStyle="Comma">
  <autoFilter ref="I5:O15" xr:uid="{00C657F9-648A-4B7A-9C97-EF802E7216C1}"/>
  <sortState xmlns:xlrd2="http://schemas.microsoft.com/office/spreadsheetml/2017/richdata2" ref="I6:O15">
    <sortCondition ref="I5:I15"/>
  </sortState>
  <tableColumns count="7">
    <tableColumn id="1" xr3:uid="{EBC8D7D1-4E9F-497F-81A7-A0AA78D01DA0}" name="Country" dataDxfId="283"/>
    <tableColumn id="2" xr3:uid="{2698B1D0-F718-4FD1-829A-C091D7A0D425}" name="# of Scenarios" dataDxfId="282"/>
    <tableColumn id="3" xr3:uid="{CF29F1F7-5200-4589-A26D-30F56B3B509C}" name="Median" dataDxfId="281" dataCellStyle="Comma"/>
    <tableColumn id="4" xr3:uid="{41CF5906-C9A3-43FA-A7EC-FD1BD316B16D}" name="5th Percentile" dataDxfId="280" dataCellStyle="Comma"/>
    <tableColumn id="5" xr3:uid="{FB61D1D4-F458-4880-B950-F665579330B1}" name="95th Percentile" dataDxfId="279" dataCellStyle="Comma"/>
    <tableColumn id="6" xr3:uid="{C96AB82F-BDE3-4CF0-8610-A3A15CCAD65F}" name="Maximum" dataDxfId="278" dataCellStyle="Comma"/>
    <tableColumn id="7" xr3:uid="{A98A7855-2822-4EB0-B2DF-B0F102497789}" name="Minimim" dataDxfId="277"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D206FCE-3AC5-4C9D-A469-B82B2FE6C583}" name="Table18" displayName="Table18" ref="A4:D11" totalsRowShown="0" headerRowDxfId="276" dataDxfId="274" headerRowBorderDxfId="275" tableBorderDxfId="273" totalsRowBorderDxfId="272">
  <autoFilter ref="A4:D11" xr:uid="{2D206FCE-3AC5-4C9D-A469-B82B2FE6C583}"/>
  <sortState xmlns:xlrd2="http://schemas.microsoft.com/office/spreadsheetml/2017/richdata2" ref="A5:D11">
    <sortCondition ref="A4:A11"/>
  </sortState>
  <tableColumns count="4">
    <tableColumn id="1" xr3:uid="{2843D22B-AEAB-4CDA-8584-24C265F5FE57}" name="Country" dataDxfId="271"/>
    <tableColumn id="3" xr3:uid="{AD2C3EC8-3E49-42EB-8254-89A859CB93E8}" name="2035 high" dataDxfId="270" dataCellStyle="Comma"/>
    <tableColumn id="4" xr3:uid="{1AD6222F-4912-459D-86B9-84B0F193FD20}" name="2035 low" dataDxfId="269" dataCellStyle="Comma"/>
    <tableColumn id="5" xr3:uid="{7D85BE86-BAE4-4FA2-ADDB-130E9661D689}" name="2035 mid" dataDxfId="268"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6890C-F49D-0F43-9104-18EACC7C1492}" name="Table5" displayName="Table5" ref="A27:G35" totalsRowShown="0" headerRowDxfId="510" dataDxfId="508" headerRowBorderDxfId="509">
  <autoFilter ref="A27:G35" xr:uid="{C1AAACDD-5317-4AA7-ACB9-44C0772A097B}"/>
  <sortState xmlns:xlrd2="http://schemas.microsoft.com/office/spreadsheetml/2017/richdata2" ref="A28:G35">
    <sortCondition ref="A27:A35"/>
  </sortState>
  <tableColumns count="7">
    <tableColumn id="5" xr3:uid="{22115C28-3B97-D742-B3B2-232288A020A2}" name="Country" dataDxfId="507"/>
    <tableColumn id="6" xr3:uid="{C52116CF-419F-44F8-98F1-4769D2FD0409}" name="1990 start to NZ50" dataDxfId="506"/>
    <tableColumn id="1" xr3:uid="{4E6778BF-3814-4B41-8253-988C6257F7EB}" name="2005 start to NZ50" dataDxfId="505"/>
    <tableColumn id="2" xr3:uid="{878ED6AE-BAA5-3346-A8EF-9EC9A40F090C}" name="2015 start to NZ50" dataDxfId="504"/>
    <tableColumn id="7" xr3:uid="{020573D2-8F22-4906-9E3B-7A1ED38507DE}" name="1990 start to NZ45" dataDxfId="503" dataCellStyle="Percent"/>
    <tableColumn id="3" xr3:uid="{B7BB02D4-E722-1448-A9EE-D6AD7520F5B8}" name="2005 start to NZ45" dataDxfId="502"/>
    <tableColumn id="4" xr3:uid="{F03C7FAA-6A7D-D84E-8C61-EA43E1C41B1C}" name="2015  start to NZ45" dataDxfId="50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DA682BD-6B3E-4D6B-A6B5-DF903DC0E1A0}" name="Table19" displayName="Table19" ref="A24:D31" totalsRowShown="0" headerRowDxfId="267" dataDxfId="265" headerRowBorderDxfId="266" tableBorderDxfId="264" totalsRowBorderDxfId="263">
  <autoFilter ref="A24:D31" xr:uid="{BDA682BD-6B3E-4D6B-A6B5-DF903DC0E1A0}"/>
  <sortState xmlns:xlrd2="http://schemas.microsoft.com/office/spreadsheetml/2017/richdata2" ref="A25:D31">
    <sortCondition ref="A24:A31"/>
  </sortState>
  <tableColumns count="4">
    <tableColumn id="1" xr3:uid="{D354FC17-CE16-44BF-AA3B-7DB7AD57C724}" name="Country" dataDxfId="262"/>
    <tableColumn id="3" xr3:uid="{D3CEC76A-5047-4C8A-ABD7-E759ACB8909B}" name="2035 high" dataDxfId="261">
      <calculatedColumnFormula>(B5-'Historic &amp; Future Emissions'!$I5)/'Historic &amp; Future Emissions'!I5</calculatedColumnFormula>
    </tableColumn>
    <tableColumn id="4" xr3:uid="{F4323EE9-787C-4B8C-9641-325B81BBEBF2}" name="2035  low" dataDxfId="260">
      <calculatedColumnFormula>(C5-'Historic &amp; Future Emissions'!$AI5)/'Historic &amp; Future Emissions'!$AI5</calculatedColumnFormula>
    </tableColumn>
    <tableColumn id="5" xr3:uid="{66850D4B-B7A6-4C13-96A7-C42EBAC223D3}" name="2035 mid" dataDxfId="259">
      <calculatedColumnFormula>(D5-'Historic &amp; Future Emissions'!$AI5)/'Historic &amp; Future Emissions'!$AI5</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DF8F678-C0DE-4EB6-996C-84D33136E44C}" name="Table20" displayName="Table20" ref="A34:D41" totalsRowShown="0" headerRowDxfId="258" dataDxfId="256" headerRowBorderDxfId="257" tableBorderDxfId="255" totalsRowBorderDxfId="254">
  <autoFilter ref="A34:D41" xr:uid="{8DF8F678-C0DE-4EB6-996C-84D33136E44C}"/>
  <sortState xmlns:xlrd2="http://schemas.microsoft.com/office/spreadsheetml/2017/richdata2" ref="A35:D41">
    <sortCondition ref="A34:A41"/>
  </sortState>
  <tableColumns count="4">
    <tableColumn id="1" xr3:uid="{C3D3EBEE-C0CA-4028-BAA6-E691F002DCC0}" name="Country" dataDxfId="253"/>
    <tableColumn id="3" xr3:uid="{9064C8F0-3871-4855-8720-BE4A9DA3143C}" name="2035 high" dataDxfId="252"/>
    <tableColumn id="4" xr3:uid="{39DC64B4-3DC3-4FF1-9967-FDE1E8B7A1C2}" name="2035 low" dataDxfId="251">
      <calculatedColumnFormula>(C5-'Historic &amp; Future Emissions'!$AM5)/'Historic &amp; Future Emissions'!$AM5</calculatedColumnFormula>
    </tableColumn>
    <tableColumn id="5" xr3:uid="{F963A1BA-D8E3-40B7-8B47-67826414E423}" name="2035 mid" dataDxfId="250">
      <calculatedColumnFormula>(D5-'Historic &amp; Future Emissions'!$AM5)/'Historic &amp; Future Emissions'!$AM5</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A146C0B-FA85-E345-BAF1-A8EEFE41F3AF}" name="Table1910" displayName="Table1910" ref="A14:D21" totalsRowShown="0" headerRowDxfId="249" dataDxfId="247" headerRowBorderDxfId="248" tableBorderDxfId="246" totalsRowBorderDxfId="245">
  <autoFilter ref="A14:D21" xr:uid="{3A146C0B-FA85-E345-BAF1-A8EEFE41F3AF}"/>
  <sortState xmlns:xlrd2="http://schemas.microsoft.com/office/spreadsheetml/2017/richdata2" ref="A15:D21">
    <sortCondition ref="A14:A21"/>
  </sortState>
  <tableColumns count="4">
    <tableColumn id="1" xr3:uid="{1C16F452-F1B4-364F-B08F-BFF5CCC9CB4A}" name="Country" dataDxfId="244"/>
    <tableColumn id="3" xr3:uid="{E79A88D8-5A58-6F41-A4F2-D6C7687DD5D0}" name="2035 high" dataDxfId="243">
      <calculatedColumnFormula>(B5-'Historic &amp; Future Emissions'!$H6)/'Historic &amp; Future Emissions'!$H6</calculatedColumnFormula>
    </tableColumn>
    <tableColumn id="4" xr3:uid="{C7A44125-1ABB-7644-9515-375E388B600B}" name="2035  low" dataDxfId="242">
      <calculatedColumnFormula>(C5-'Historic &amp; Future Emissions'!$AH5)/'Historic &amp; Future Emissions'!$AH5</calculatedColumnFormula>
    </tableColumn>
    <tableColumn id="5" xr3:uid="{7436642A-4378-F74C-B045-AFCF0139B963}" name="2035 mid" dataDxfId="241">
      <calculatedColumnFormula>(D5-'Historic &amp; Future Emissions'!$AH5)/'Historic &amp; Future Emissions'!$AH5</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7412564-23A8-429F-B1D2-932167558E43}" name="Table16" displayName="Table16" ref="A4:D14" totalsRowShown="0" headerRowDxfId="240" headerRowBorderDxfId="239" tableBorderDxfId="238" totalsRowBorderDxfId="237">
  <autoFilter ref="A4:D14" xr:uid="{E7412564-23A8-429F-B1D2-932167558E43}"/>
  <sortState xmlns:xlrd2="http://schemas.microsoft.com/office/spreadsheetml/2017/richdata2" ref="A5:D14">
    <sortCondition ref="A4:A14"/>
  </sortState>
  <tableColumns count="4">
    <tableColumn id="1" xr3:uid="{9A347A54-1030-4601-BDC3-5CE7C973E238}" name="Country" dataDxfId="236"/>
    <tableColumn id="8" xr3:uid="{57975ED5-A2C9-4CEE-AC1B-18F51C9A8881}" name="2035 high" dataDxfId="235" dataCellStyle="Comma"/>
    <tableColumn id="9" xr3:uid="{E7CCE584-B382-42DC-9691-CB1F877F5EDA}" name="2035 low" dataDxfId="234" dataCellStyle="Comma"/>
    <tableColumn id="10" xr3:uid="{4D917182-8934-41A1-A5BF-25EB6B5FA62F}" name="2035 mid" dataDxfId="233" dataCellStyle="Comma"/>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E31479A-19C3-40BF-BF5F-43D8207E3A2C}" name="Table10" displayName="Table10" ref="A17:D27" totalsRowShown="0" headerRowDxfId="232" headerRowBorderDxfId="231" tableBorderDxfId="230" totalsRowBorderDxfId="229">
  <autoFilter ref="A17:D27" xr:uid="{EE31479A-19C3-40BF-BF5F-43D8207E3A2C}"/>
  <sortState xmlns:xlrd2="http://schemas.microsoft.com/office/spreadsheetml/2017/richdata2" ref="A18:D27">
    <sortCondition ref="A17:A27"/>
  </sortState>
  <tableColumns count="4">
    <tableColumn id="1" xr3:uid="{DCD4AE73-A73C-4598-9A5D-6930866C5D09}" name="Country" dataDxfId="228"/>
    <tableColumn id="3" xr3:uid="{78C7F05F-4B96-4E09-9683-A6307C0656BB}" name="2035 high" dataDxfId="227">
      <calculatedColumnFormula>(B5-'Historic &amp; Future Emissions'!AI13)/'Historic &amp; Future Emissions'!AI13</calculatedColumnFormula>
    </tableColumn>
    <tableColumn id="4" xr3:uid="{F5D75CEE-1E47-4661-AB2B-A4614994134D}" name="2035  low" dataDxfId="226">
      <calculatedColumnFormula>(C5-'Historic &amp; Future Emissions'!AI13)/'Historic &amp; Future Emissions'!AI13</calculatedColumnFormula>
    </tableColumn>
    <tableColumn id="5" xr3:uid="{6EB04002-544F-47EC-AF62-58BC9432B447}" name="2035 mid" dataDxfId="225">
      <calculatedColumnFormula>(D5-'Historic &amp; Future Emissions'!AI13)/'Historic &amp; Future Emissions'!AI13</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48DB93-2411-4CBB-B962-7D160E5A9763}" name="Table11" displayName="Table11" ref="A30:D40" totalsRowShown="0" headerRowDxfId="224" headerRowBorderDxfId="223" tableBorderDxfId="222" totalsRowBorderDxfId="221">
  <autoFilter ref="A30:D40" xr:uid="{3A48DB93-2411-4CBB-B962-7D160E5A9763}"/>
  <sortState xmlns:xlrd2="http://schemas.microsoft.com/office/spreadsheetml/2017/richdata2" ref="A31:D40">
    <sortCondition ref="A30:A40"/>
  </sortState>
  <tableColumns count="4">
    <tableColumn id="1" xr3:uid="{06451B6D-71DF-42BC-98B5-5657D081DD99}" name="Country" dataDxfId="220"/>
    <tableColumn id="3" xr3:uid="{45BDBB8F-2975-4C44-B2E2-75DE337146FD}" name="2035 high" dataDxfId="219">
      <calculatedColumnFormula>(B5-'Historic &amp; Future Emissions'!AM13)/'Historic &amp; Future Emissions'!AM13</calculatedColumnFormula>
    </tableColumn>
    <tableColumn id="4" xr3:uid="{80F08ECE-9174-46C0-9911-CC75B9B02CBD}" name="2035 low" dataDxfId="218">
      <calculatedColumnFormula>(C5-'Historic &amp; Future Emissions'!AM13)/'Historic &amp; Future Emissions'!AM13</calculatedColumnFormula>
    </tableColumn>
    <tableColumn id="5" xr3:uid="{A06BA2D3-C30D-47C8-ABAD-21645AFE7528}" name="2035 mid" dataDxfId="217">
      <calculatedColumnFormula>(D5-'Historic &amp; Future Emissions'!AM13)/'Historic &amp; Future Emissions'!AM13</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58A971C-FD01-2944-9262-30CFC9E7FCF2}" name="Table1116" displayName="Table1116" ref="A43:D53" totalsRowShown="0" headerRowDxfId="216" headerRowBorderDxfId="215" tableBorderDxfId="214" totalsRowBorderDxfId="213">
  <autoFilter ref="A43:D53" xr:uid="{F58A971C-FD01-2944-9262-30CFC9E7FCF2}"/>
  <sortState xmlns:xlrd2="http://schemas.microsoft.com/office/spreadsheetml/2017/richdata2" ref="A44:D53">
    <sortCondition ref="A30:A40"/>
  </sortState>
  <tableColumns count="4">
    <tableColumn id="1" xr3:uid="{247CEFFE-98AE-E04D-B8B7-9C5CA1A85843}" name="Country" dataDxfId="212"/>
    <tableColumn id="3" xr3:uid="{77290AD1-E359-1646-A29C-8155C991DC8C}" name="2035 high" dataDxfId="211"/>
    <tableColumn id="4" xr3:uid="{E19AC74A-29AD-2C4B-928C-E9A6D79F8CAE}" name="2035 low" dataDxfId="210"/>
    <tableColumn id="5" xr3:uid="{192ADC8D-8514-7445-B093-2D75282689C8}" name="2035 mid" dataDxfId="209"/>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735C251-E1CE-2540-9651-7DADE52843D8}" name="Table111622" displayName="Table111622" ref="A56:D66" totalsRowShown="0" headerRowDxfId="208" headerRowBorderDxfId="207" tableBorderDxfId="206" totalsRowBorderDxfId="205">
  <autoFilter ref="A56:D66" xr:uid="{9735C251-E1CE-2540-9651-7DADE52843D8}"/>
  <sortState xmlns:xlrd2="http://schemas.microsoft.com/office/spreadsheetml/2017/richdata2" ref="A57:D66">
    <sortCondition ref="A30:A40"/>
  </sortState>
  <tableColumns count="4">
    <tableColumn id="1" xr3:uid="{D32E4263-4A69-CA4B-9469-4B7A8B87D984}" name="Country" dataDxfId="204"/>
    <tableColumn id="3" xr3:uid="{FB214953-79D2-F746-A45E-57C6BD135105}" name="2035 high" dataDxfId="203">
      <calculatedColumnFormula>(B5-'Historic &amp; Future Emissions'!$W13)/'Historic &amp; Future Emissions'!$W13</calculatedColumnFormula>
    </tableColumn>
    <tableColumn id="4" xr3:uid="{DA79DEF4-10A4-4344-B809-FE15FC06BF3A}" name="2035 low" dataDxfId="202">
      <calculatedColumnFormula>(C5-'Historic &amp; Future Emissions'!$W13)/'Historic &amp; Future Emissions'!$W13</calculatedColumnFormula>
    </tableColumn>
    <tableColumn id="5" xr3:uid="{F7BA77F1-96BE-6644-971F-98D91CF94194}" name="2035 mid" dataDxfId="201">
      <calculatedColumnFormula>(D5-'Historic &amp; Future Emissions'!$W13)/'Historic &amp; Future Emissions'!$W13</calculatedColumnFormula>
    </tableColum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221D66E-A95D-4DF2-865A-75F159EF1230}" name="Table14" displayName="Table14" ref="A4:B11" totalsRowShown="0" headerRowDxfId="200" dataDxfId="198" headerRowBorderDxfId="199" tableBorderDxfId="197">
  <autoFilter ref="A4:B11" xr:uid="{3221D66E-A95D-4DF2-865A-75F159EF1230}"/>
  <sortState xmlns:xlrd2="http://schemas.microsoft.com/office/spreadsheetml/2017/richdata2" ref="A5:B11">
    <sortCondition ref="A4:A11"/>
  </sortState>
  <tableColumns count="2">
    <tableColumn id="1" xr3:uid="{F757F021-B908-43E1-8802-653323B1B20F}" name="Country" dataDxfId="196"/>
    <tableColumn id="18" xr3:uid="{63D3C096-8EB2-4C8D-B19B-D116A23CC696}" name="2035 Total" dataDxfId="195" dataCellStyle="Comma"/>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905A61F-64BC-4520-818D-25CCD2DA954D}" name="Table23" displayName="Table23" ref="A14:D21" totalsRowShown="0" headerRowDxfId="194" dataDxfId="192" headerRowBorderDxfId="193" tableBorderDxfId="191" totalsRowBorderDxfId="190">
  <autoFilter ref="A14:D21" xr:uid="{8905A61F-64BC-4520-818D-25CCD2DA954D}"/>
  <sortState xmlns:xlrd2="http://schemas.microsoft.com/office/spreadsheetml/2017/richdata2" ref="A15:D21">
    <sortCondition ref="A14:A21"/>
  </sortState>
  <tableColumns count="4">
    <tableColumn id="1" xr3:uid="{C4646E8B-A787-41E3-B579-CAF28A562739}" name="Country" dataDxfId="189"/>
    <tableColumn id="3" xr3:uid="{E58C0072-850A-4AA4-B50B-F9CCE5E8FC07}" name="1990 Levels" dataDxfId="188">
      <calculatedColumnFormula>(B5-'Historic &amp; Future Emissions'!H6)/'Historic &amp; Future Emissions'!H6</calculatedColumnFormula>
    </tableColumn>
    <tableColumn id="4" xr3:uid="{E9AE363C-E7E7-4AB2-AC3B-76F389AECDA5}" name="2005 Levels" dataDxfId="187"/>
    <tableColumn id="2" xr3:uid="{3A24E22D-9C4F-FD43-9CD7-0E34D2F35888}" name="2019 Levels" dataDxfId="18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B36416-149E-5443-ABE8-68DB55A858D7}" name="Table6" displayName="Table6" ref="U5:Y13" totalsRowShown="0">
  <autoFilter ref="U5:Y13" xr:uid="{C676116C-69E2-44C0-AF9B-A0303F0807FE}"/>
  <tableColumns count="5">
    <tableColumn id="5" xr3:uid="{C003FA61-0D8F-7243-BBCC-2596822516C8}" name="Country" dataDxfId="500"/>
    <tableColumn id="1" xr3:uid="{3AE43D00-F101-AF4A-BE72-75107CE002F9}" name="2005 start to NZ50"/>
    <tableColumn id="2" xr3:uid="{0A5DF2E5-FC49-7144-AC3C-C11C5CA67553}" name="2015 start to NZ50"/>
    <tableColumn id="3" xr3:uid="{5ADFF863-0B51-0C47-B328-C0C2098F8483}" name="2005 start to NZ45"/>
    <tableColumn id="4" xr3:uid="{9F0D242B-6AFE-4745-B1DD-A73E990E2692}" name="2015  start to NZ 204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A96F0E-E444-4260-BBC1-0D7FF5EF1647}" name="Table13" displayName="Table13" ref="A4:B14" totalsRowShown="0" headerRowDxfId="185" headerRowBorderDxfId="184" tableBorderDxfId="183">
  <autoFilter ref="A4:B14" xr:uid="{5DA96F0E-E444-4260-BBC1-0D7FF5EF1647}"/>
  <sortState xmlns:xlrd2="http://schemas.microsoft.com/office/spreadsheetml/2017/richdata2" ref="A5:B14">
    <sortCondition ref="A4:A14"/>
  </sortState>
  <tableColumns count="2">
    <tableColumn id="1" xr3:uid="{5AE3BF96-75C3-4F03-9A01-ABCE2B779B5F}" name="Country" dataDxfId="182"/>
    <tableColumn id="18" xr3:uid="{287F8846-98A2-4BD6-A1EA-069C885920B9}" name="2035" dataDxfId="181" dataCellStyle="Comma"/>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1822F5D-9C70-4BBD-876B-A2724DA76DAD}" name="Table24" displayName="Table24" ref="A17:E27" totalsRowShown="0" headerRowDxfId="180" headerRowBorderDxfId="179" tableBorderDxfId="178" totalsRowBorderDxfId="177">
  <autoFilter ref="A17:E27" xr:uid="{71822F5D-9C70-4BBD-876B-A2724DA76DAD}"/>
  <sortState xmlns:xlrd2="http://schemas.microsoft.com/office/spreadsheetml/2017/richdata2" ref="A18:E27">
    <sortCondition ref="A17:A27"/>
  </sortState>
  <tableColumns count="5">
    <tableColumn id="1" xr3:uid="{CCF25D69-AFFB-460B-9AAA-7DB395E9F878}" name="Country" dataDxfId="176"/>
    <tableColumn id="3" xr3:uid="{43B10D35-04C5-46C6-B95A-AB02B1782B36}" name="2005 Levels" dataDxfId="175"/>
    <tableColumn id="4" xr3:uid="{E7955EEC-1C52-4EED-A555-C30FEB460C51}" name="2019 Levels" dataDxfId="174"/>
    <tableColumn id="5" xr3:uid="{9182AB6D-0E2E-4FAE-AEDD-7A01E5920F90}" name="2025 P&amp;A-Min" dataDxfId="173"/>
    <tableColumn id="6" xr3:uid="{F5238C60-6A0A-4E5D-BD59-9752B6C4AF23}" name="2025 P&amp;A-Max" dataDxfId="17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43D0B9C-15B9-2C49-9CE1-4C49EA968B32}" name="Table1443" displayName="Table1443" ref="A4:B11" totalsRowShown="0" headerRowDxfId="171" dataDxfId="169" headerRowBorderDxfId="170" tableBorderDxfId="168">
  <autoFilter ref="A4:B11" xr:uid="{3221D66E-A95D-4DF2-865A-75F159EF1230}"/>
  <sortState xmlns:xlrd2="http://schemas.microsoft.com/office/spreadsheetml/2017/richdata2" ref="A5:B11">
    <sortCondition ref="A4:A11"/>
  </sortState>
  <tableColumns count="2">
    <tableColumn id="1" xr3:uid="{8CAC5331-3E05-5149-94CE-B781B27C57C7}" name="Country" dataDxfId="167"/>
    <tableColumn id="18" xr3:uid="{5B6367DF-F7AF-6141-A273-B1D4B5FC8E7F}" name="2035 Total" dataDxfId="166" dataCellStyle="Comma"/>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B1F8B0C-E444-4349-BC06-D23E4B43B789}" name="Table2344" displayName="Table2344" ref="A14:D21" totalsRowShown="0" headerRowDxfId="165" dataDxfId="163" headerRowBorderDxfId="164" tableBorderDxfId="162" totalsRowBorderDxfId="161">
  <autoFilter ref="A14:D21" xr:uid="{8905A61F-64BC-4520-818D-25CCD2DA954D}"/>
  <sortState xmlns:xlrd2="http://schemas.microsoft.com/office/spreadsheetml/2017/richdata2" ref="A15:D21">
    <sortCondition ref="A14:A21"/>
  </sortState>
  <tableColumns count="4">
    <tableColumn id="1" xr3:uid="{B3FF4C6B-8B0D-C448-BE3A-CBC2C319F0C4}" name="Country" dataDxfId="160"/>
    <tableColumn id="3" xr3:uid="{49690E0F-876F-2C49-A34E-4D7A22CF8A3E}" name="1990 Levels" dataDxfId="159">
      <calculatedColumnFormula>(B5-'Historic &amp; Future Emissions'!H6)/'Historic &amp; Future Emissions'!H6</calculatedColumnFormula>
    </tableColumn>
    <tableColumn id="4" xr3:uid="{FB2D7B7D-0F73-504E-9784-D9EEBB160946}" name="2005 Levels" dataDxfId="158"/>
    <tableColumn id="2" xr3:uid="{0DDE664C-3D17-B044-AE85-99E84125CCBC}" name="2019 Levels" dataDxfId="157"/>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5012F86-7387-8E42-A930-15D282B6CE72}" name="Table1345" displayName="Table1345" ref="A4:B14" totalsRowShown="0" headerRowDxfId="156" headerRowBorderDxfId="155" tableBorderDxfId="154">
  <autoFilter ref="A4:B14" xr:uid="{5DA96F0E-E444-4260-BBC1-0D7FF5EF1647}"/>
  <sortState xmlns:xlrd2="http://schemas.microsoft.com/office/spreadsheetml/2017/richdata2" ref="A5:B14">
    <sortCondition ref="A4:A14"/>
  </sortState>
  <tableColumns count="2">
    <tableColumn id="1" xr3:uid="{9B7E4B07-FC5C-374B-BACD-168E5C6DEF9F}" name="Country" dataDxfId="153"/>
    <tableColumn id="18" xr3:uid="{37B9A547-1C3A-C14E-976B-028735759B00}" name="2035" dataDxfId="152" dataCellStyle="Comma"/>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6BA1026-6643-E849-BA38-685DC10717A3}" name="Table2446" displayName="Table2446" ref="A17:E27" totalsRowShown="0" headerRowDxfId="151" headerRowBorderDxfId="150" tableBorderDxfId="149" totalsRowBorderDxfId="148">
  <autoFilter ref="A17:E27" xr:uid="{71822F5D-9C70-4BBD-876B-A2724DA76DAD}"/>
  <sortState xmlns:xlrd2="http://schemas.microsoft.com/office/spreadsheetml/2017/richdata2" ref="A18:E27">
    <sortCondition ref="A17:A27"/>
  </sortState>
  <tableColumns count="5">
    <tableColumn id="1" xr3:uid="{198D6D7F-987C-0743-A609-99210F913E26}" name="Country" dataDxfId="147"/>
    <tableColumn id="3" xr3:uid="{2FFAC717-0C07-BA41-B7AE-0E475EE9C7E7}" name="2005 Levels" dataDxfId="146"/>
    <tableColumn id="4" xr3:uid="{5A033402-BC52-D04B-8E91-BA17DBDDFED9}" name="2019 Levels" dataDxfId="145"/>
    <tableColumn id="5" xr3:uid="{7DAD6D1C-F513-D549-85E9-8CA6AEEB5B9C}" name="2025 P&amp;A-Min" dataDxfId="144"/>
    <tableColumn id="6" xr3:uid="{DF14B5E9-A3C3-A346-A09F-E4397640B298}" name="2025 P&amp;A-Max" dataDxfId="14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FEEC0320-F377-854C-B07E-6F4D7F20E022}" name="Table1447" displayName="Table1447" ref="A4:B11" totalsRowShown="0" headerRowDxfId="142" dataDxfId="140" headerRowBorderDxfId="141" tableBorderDxfId="139">
  <autoFilter ref="A4:B11" xr:uid="{3221D66E-A95D-4DF2-865A-75F159EF1230}"/>
  <sortState xmlns:xlrd2="http://schemas.microsoft.com/office/spreadsheetml/2017/richdata2" ref="A5:B11">
    <sortCondition ref="A4:A11"/>
  </sortState>
  <tableColumns count="2">
    <tableColumn id="1" xr3:uid="{08E4AA62-B2C6-E544-9F79-EF0E9BBADF4D}" name="Country" dataDxfId="138"/>
    <tableColumn id="18" xr3:uid="{78DA59B2-704B-3A48-9BCD-55D28FF20A85}" name="2035 Total" dataDxfId="137" dataCellStyle="Comma"/>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D48CC2D-85BF-4F48-BED1-EEAB4DC74EAB}" name="Table2348" displayName="Table2348" ref="A14:D21" totalsRowShown="0" headerRowDxfId="136" dataDxfId="134" headerRowBorderDxfId="135" tableBorderDxfId="133" totalsRowBorderDxfId="132">
  <autoFilter ref="A14:D21" xr:uid="{8905A61F-64BC-4520-818D-25CCD2DA954D}"/>
  <sortState xmlns:xlrd2="http://schemas.microsoft.com/office/spreadsheetml/2017/richdata2" ref="A15:D21">
    <sortCondition ref="A14:A21"/>
  </sortState>
  <tableColumns count="4">
    <tableColumn id="1" xr3:uid="{547B3D89-33E9-2945-8FA3-1BD16A9049D1}" name="Country" dataDxfId="131"/>
    <tableColumn id="3" xr3:uid="{84C06124-A9B5-A148-8E0C-2E736A99DD7F}" name="1990 Levels" dataDxfId="130">
      <calculatedColumnFormula>(B5-'Historic &amp; Future Emissions'!H6)/'Historic &amp; Future Emissions'!H6</calculatedColumnFormula>
    </tableColumn>
    <tableColumn id="4" xr3:uid="{A0E21A5D-3AD5-324A-A033-E2A8A3588C76}" name="2005 Levels" dataDxfId="129"/>
    <tableColumn id="2" xr3:uid="{C2E3A880-AF08-1C40-BBAC-2E9A7F8287A1}" name="2019 Levels" dataDxfId="128"/>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99A3922-95F6-634D-800D-3D0788E37D59}" name="Table1349" displayName="Table1349" ref="A4:B14" totalsRowShown="0" headerRowDxfId="127" headerRowBorderDxfId="126" tableBorderDxfId="125">
  <autoFilter ref="A4:B14" xr:uid="{5DA96F0E-E444-4260-BBC1-0D7FF5EF1647}"/>
  <sortState xmlns:xlrd2="http://schemas.microsoft.com/office/spreadsheetml/2017/richdata2" ref="A5:B14">
    <sortCondition ref="A4:A14"/>
  </sortState>
  <tableColumns count="2">
    <tableColumn id="1" xr3:uid="{CAB4721A-A750-3945-86DB-CFDB42A10CBD}" name="Country" dataDxfId="124"/>
    <tableColumn id="18" xr3:uid="{C37C2F1D-C41E-B241-BDE8-31D0A5C29E17}" name="2035" dataDxfId="123" dataCellStyle="Comma"/>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F854912-4E43-7340-A870-3711EB39171E}" name="Table2450" displayName="Table2450" ref="A17:E27" totalsRowShown="0" headerRowDxfId="122" headerRowBorderDxfId="121" tableBorderDxfId="120" totalsRowBorderDxfId="119">
  <autoFilter ref="A17:E27" xr:uid="{71822F5D-9C70-4BBD-876B-A2724DA76DAD}"/>
  <sortState xmlns:xlrd2="http://schemas.microsoft.com/office/spreadsheetml/2017/richdata2" ref="A18:E27">
    <sortCondition ref="A17:A27"/>
  </sortState>
  <tableColumns count="5">
    <tableColumn id="1" xr3:uid="{E5B6D71E-91CE-0648-A4B7-A5BDD011EA94}" name="Country" dataDxfId="118"/>
    <tableColumn id="3" xr3:uid="{426166F7-FCF2-AA48-9D53-29A0466D8279}" name="2005 Levels" dataDxfId="117"/>
    <tableColumn id="4" xr3:uid="{15C2E559-E03A-D34C-99EA-85F9941DEA3D}" name="2019 Levels" dataDxfId="116"/>
    <tableColumn id="5" xr3:uid="{F82ECECD-CFF0-1F4E-94EB-E2145D7771EF}" name="2025 P&amp;A-Min" dataDxfId="115"/>
    <tableColumn id="6" xr3:uid="{EBC58D50-0825-524A-861D-FC44D34A850B}" name="2025 P&amp;A-Max" dataDxfId="11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A40AD37-5D2F-49E7-9952-E6DA93CCCE56}" name="Table618" displayName="Table618" ref="A38:G46" totalsRowShown="0" headerRowBorderDxfId="499">
  <autoFilter ref="A38:G46" xr:uid="{4A40AD37-5D2F-49E7-9952-E6DA93CCCE56}"/>
  <sortState xmlns:xlrd2="http://schemas.microsoft.com/office/spreadsheetml/2017/richdata2" ref="A39:G46">
    <sortCondition ref="A38:A46"/>
  </sortState>
  <tableColumns count="7">
    <tableColumn id="5" xr3:uid="{50F37B12-312F-48B8-BFE7-679B34F00612}" name="Country" dataDxfId="498"/>
    <tableColumn id="6" xr3:uid="{2ACA1257-FF5E-430C-B9DE-8309BB4DEFFD}" name="1990 start to NZ50" dataDxfId="497"/>
    <tableColumn id="1" xr3:uid="{8440F914-2FCC-475D-96B4-A56A2D8DF05A}" name="2005 start to NZ50"/>
    <tableColumn id="2" xr3:uid="{5118A788-8569-466B-AA53-42F0C94FF232}" name="2015 start to NZ50"/>
    <tableColumn id="7" xr3:uid="{7683A70D-0727-4EB3-96AB-12BBCA8C237E}" name="1990 start to NZ45" dataDxfId="496" dataCellStyle="Percent"/>
    <tableColumn id="3" xr3:uid="{8D25ABC9-5CCE-45AD-9153-552E6936E4F8}" name="2005 start to NZ45"/>
    <tableColumn id="4" xr3:uid="{BC52D361-3930-488D-9014-2B7E5F5BFA6E}" name="2015  start to NZ 2045"/>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FE44736-9877-E346-B758-7A6911905344}" name="Table1855" displayName="Table1855" ref="A4:G11" totalsRowShown="0" headerRowDxfId="113" dataDxfId="111" headerRowBorderDxfId="112" tableBorderDxfId="110" totalsRowBorderDxfId="109">
  <autoFilter ref="A4:G11" xr:uid="{2D206FCE-3AC5-4C9D-A469-B82B2FE6C583}"/>
  <sortState xmlns:xlrd2="http://schemas.microsoft.com/office/spreadsheetml/2017/richdata2" ref="A5:G11">
    <sortCondition ref="A4:A11"/>
  </sortState>
  <tableColumns count="7">
    <tableColumn id="1" xr3:uid="{6D520691-2F47-8844-BEDF-2E9906AD07CD}" name="Country" dataDxfId="108"/>
    <tableColumn id="6" xr3:uid="{81CFE618-204B-BE43-888F-A8E482889839}" name="Mid-Century Commitments Pathway-Avg" dataDxfId="107" dataCellStyle="Comma">
      <calculatedColumnFormula>'[3]Peaked RG-NZ'!$M4</calculatedColumnFormula>
    </tableColumn>
    <tableColumn id="3" xr3:uid="{9B9E8C58-69A5-C54D-88A4-5232357B21D5}" name="Mid-Century Commitments Pathway-Low" dataDxfId="106" dataCellStyle="Comma"/>
    <tableColumn id="4" xr3:uid="{196C7F9F-E6FC-DA49-9717-5270771A3968}" name="Mid-Century Commitments Pathway-High" dataDxfId="105" dataCellStyle="Comma"/>
    <tableColumn id="7" xr3:uid="{C4F8EE2E-76C9-D44A-82FE-A905D1F9097B}" name="Enhanced Mid-Century Commitments Pathway-Avg" dataDxfId="104" dataCellStyle="Comma">
      <calculatedColumnFormula>'[3]Peaked RG-NZ'!$R$8</calculatedColumnFormula>
    </tableColumn>
    <tableColumn id="5" xr3:uid="{C27DDD7F-133C-8B4C-B79A-5D652F700771}" name="Enhanced Mid-Century Commitments Pathway-Low" dataDxfId="103" dataCellStyle="Comma">
      <calculatedColumnFormula>'[3]Peaked RG-NZ'!$R$19</calculatedColumnFormula>
    </tableColumn>
    <tableColumn id="2" xr3:uid="{9E3FDBAA-A5A4-0045-AF04-8089472B0627}" name="Enhanced Mid-Century Commitments Pathway-High" dataDxfId="102" dataCellStyle="Comma">
      <calculatedColumnFormula>'[3]Peaked RG-NZ'!$R$30</calculatedColumnFormula>
    </tableColumn>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0586352-95FE-8F46-8937-597E6CD9ED89}" name="Table1956" displayName="Table1956" ref="A24:G31" totalsRowShown="0" headerRowDxfId="101" dataDxfId="99" headerRowBorderDxfId="100" tableBorderDxfId="98" totalsRowBorderDxfId="97">
  <autoFilter ref="A24:G31" xr:uid="{BDA682BD-6B3E-4D6B-A6B5-DF903DC0E1A0}"/>
  <sortState xmlns:xlrd2="http://schemas.microsoft.com/office/spreadsheetml/2017/richdata2" ref="A25:G31">
    <sortCondition ref="A24:A31"/>
  </sortState>
  <tableColumns count="7">
    <tableColumn id="1" xr3:uid="{F40349F8-6729-0D4C-BC93-CAD4CF2F5F2E}" name="Country" dataDxfId="96"/>
    <tableColumn id="3" xr3:uid="{6D776C6C-4871-1645-A5F0-5332A8964D3C}" name="Current Mid-Century Commitments-Avg" dataDxfId="95">
      <calculatedColumnFormula>(B5-'Historic &amp; Future Emissions'!$AI5)/'Historic &amp; Future Emissions'!$AI5</calculatedColumnFormula>
    </tableColumn>
    <tableColumn id="4" xr3:uid="{3337B13C-7B30-F94C-A5C3-BAA1C0E34064}" name="Current Mid-Century Commitments Pathway-Low" dataDxfId="94">
      <calculatedColumnFormula>(C5-'Historic &amp; Future Emissions'!$AI5)/'Historic &amp; Future Emissions'!$AI5</calculatedColumnFormula>
    </tableColumn>
    <tableColumn id="5" xr3:uid="{4A50BEC1-0ABE-BC42-8A89-2A51357E2108}" name="Current Mid-Century Commitments Pathway-High" dataDxfId="93"/>
    <tableColumn id="2" xr3:uid="{98349A3F-0A96-2443-8869-D6A0A358CC32}" name="Expanded Mid-Century Commitments Pathway-Avg" dataDxfId="92"/>
    <tableColumn id="6" xr3:uid="{D15F5B12-2EC0-A049-A9BF-4F17AC89A804}" name="Expanded Mid-Century Commitments Pathway-Low" dataDxfId="91">
      <calculatedColumnFormula>(F5-'Historic &amp; Future Emissions'!AI5)/'Historic &amp; Future Emissions'!$AI5</calculatedColumnFormula>
    </tableColumn>
    <tableColumn id="7" xr3:uid="{5234C8BD-6895-564F-88B6-6A783817A8A3}" name="Expanded Mid-Century Commitments Pathway-High" dataDxfId="90"/>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0C486E8-9C73-8E43-A204-7B906274A94F}" name="Table2057" displayName="Table2057" ref="A34:G41" totalsRowShown="0" headerRowDxfId="89" dataDxfId="87" headerRowBorderDxfId="88" tableBorderDxfId="86" totalsRowBorderDxfId="85">
  <autoFilter ref="A34:G41" xr:uid="{8DF8F678-C0DE-4EB6-996C-84D33136E44C}"/>
  <sortState xmlns:xlrd2="http://schemas.microsoft.com/office/spreadsheetml/2017/richdata2" ref="A35:G41">
    <sortCondition ref="A34:A41"/>
  </sortState>
  <tableColumns count="7">
    <tableColumn id="1" xr3:uid="{C5851BC0-4448-7540-927A-820C66FBA6CF}" name="Country" dataDxfId="84"/>
    <tableColumn id="3" xr3:uid="{6851C836-57B0-FE49-ABF0-1E32EE4FF290}" name="Current Mid-Century Commitments-Avg" dataDxfId="83">
      <calculatedColumnFormula>(B5-'Historic &amp; Future Emissions'!$AM5)/'Historic &amp; Future Emissions'!$AM5</calculatedColumnFormula>
    </tableColumn>
    <tableColumn id="4" xr3:uid="{E0537CBD-F5F2-7F42-B7A6-A367BA18658B}" name="Current Mid-Century Commitments Pathway-Low" dataDxfId="82"/>
    <tableColumn id="5" xr3:uid="{90114FD5-BD64-DA43-B3A4-CE0A27442D27}" name="Current Mid-Century Commitments Pathway-High" dataDxfId="81">
      <calculatedColumnFormula>(D5-'Historic &amp; Future Emissions'!$AM5)/'Historic &amp; Future Emissions'!$AM5</calculatedColumnFormula>
    </tableColumn>
    <tableColumn id="2" xr3:uid="{A11D5FEF-EB8E-FE42-9896-E23B329929A6}" name="Expanded Mid-Century Commitments Pathway-Avg" dataDxfId="80"/>
    <tableColumn id="6" xr3:uid="{445F8074-A61A-7443-A763-1726C68A9976}" name="Expanded Mid-Century Commitments Pathway-Low" dataDxfId="79">
      <calculatedColumnFormula>(F5-'Historic &amp; Future Emissions'!AM5)/'Historic &amp; Future Emissions'!$AM5</calculatedColumnFormula>
    </tableColumn>
    <tableColumn id="7" xr3:uid="{B216DB40-053C-024D-917A-A921BBDAD181}" name="Expanded Mid-Century Commitments Pathway-High" dataDxfId="78"/>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575D53D-E366-B94C-A9D0-921471EA799F}" name="Table191058" displayName="Table191058" ref="A14:G21" totalsRowShown="0" headerRowDxfId="77" dataDxfId="75" headerRowBorderDxfId="76" tableBorderDxfId="74" totalsRowBorderDxfId="73">
  <autoFilter ref="A14:G21" xr:uid="{3A146C0B-FA85-E345-BAF1-A8EEFE41F3AF}"/>
  <sortState xmlns:xlrd2="http://schemas.microsoft.com/office/spreadsheetml/2017/richdata2" ref="A15:G21">
    <sortCondition ref="A14:A21"/>
  </sortState>
  <tableColumns count="7">
    <tableColumn id="1" xr3:uid="{50B255FA-74B8-4A4F-B44E-35481702C6E1}" name="Country" dataDxfId="72"/>
    <tableColumn id="5" xr3:uid="{2D1608AF-B372-7E4D-A821-E428B830E930}" name="Current Mid-Century Commitments-Avg" dataDxfId="71">
      <calculatedColumnFormula>(B5-'Historic &amp; Future Emissions'!$AH5)/'Historic &amp; Future Emissions'!$AH5</calculatedColumnFormula>
    </tableColumn>
    <tableColumn id="3" xr3:uid="{048F3D2A-83EF-BA4E-ABFD-7ADF3D2F0645}" name="Current Mid-Century Commitments Pathway-Low" dataDxfId="70"/>
    <tableColumn id="4" xr3:uid="{C7E1EF3D-8B41-B843-AF83-55DC04F966E8}" name="Current Mid-Century Commitments Pathway-High" dataDxfId="69"/>
    <tableColumn id="2" xr3:uid="{74033ABB-9EB1-B94C-ADCD-F77042C9A23B}" name="Expanded Mid-Century Commitments Pathway-Avg" dataDxfId="68"/>
    <tableColumn id="6" xr3:uid="{0BFC9781-82BB-6E4A-BE2C-29611559885E}" name="Expanded Mid-Century Commitments Pathway-Low" dataDxfId="67">
      <calculatedColumnFormula>(F5-'Historic &amp; Future Emissions'!$AH5)/'Historic &amp; Future Emissions'!$AH5</calculatedColumnFormula>
    </tableColumn>
    <tableColumn id="7" xr3:uid="{9D81D527-84D8-9D40-8715-51D6BBAB0F7E}" name="Expanded Mid-Century Commitments Pathway-High" dataDxfId="66"/>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D4BA98E-420F-CF46-B26E-64FFFDAAD4FF}" name="Table1659" displayName="Table1659" ref="A4:G14" totalsRowShown="0" headerRowDxfId="65" headerRowBorderDxfId="64" tableBorderDxfId="63" totalsRowBorderDxfId="62">
  <autoFilter ref="A4:G14" xr:uid="{E7412564-23A8-429F-B1D2-932167558E43}"/>
  <sortState xmlns:xlrd2="http://schemas.microsoft.com/office/spreadsheetml/2017/richdata2" ref="A5:D14">
    <sortCondition ref="A4:A14"/>
  </sortState>
  <tableColumns count="7">
    <tableColumn id="1" xr3:uid="{704F019D-4890-BC43-B0E1-303483D5D864}" name="Country" dataDxfId="61"/>
    <tableColumn id="8" xr3:uid="{109F5EF1-DA46-BD41-B244-D0CDC9773FE2}" name="Current Mid-Century Commitments-Avg" dataDxfId="60" dataCellStyle="Comma">
      <calculatedColumnFormula>'[3]Non-Peaked RG-NZ'!$M4</calculatedColumnFormula>
    </tableColumn>
    <tableColumn id="9" xr3:uid="{665B2FD5-0286-B845-B4D4-01477E808247}" name="Current Mid-Century Commitments Pathway-Low" dataDxfId="59" dataCellStyle="Comma">
      <calculatedColumnFormula>'[3]Non-Peaked RG-NZ'!$M18</calculatedColumnFormula>
    </tableColumn>
    <tableColumn id="10" xr3:uid="{D1227DDB-DC88-F246-A835-62121A7769AE}" name="Current Mid-Century Commitments Pathway-High" dataDxfId="58" dataCellStyle="Comma">
      <calculatedColumnFormula>'[3]Non-Peaked RG-NZ'!$M32</calculatedColumnFormula>
    </tableColumn>
    <tableColumn id="2" xr3:uid="{33FA443D-C62B-EE41-A245-B5926D322B1C}" name="Expanded Mid-Century Commitments Pathway-Avg" dataDxfId="57" dataCellStyle="Comma">
      <calculatedColumnFormula>'[3]Non-Peaked RG-NZ'!$R4</calculatedColumnFormula>
    </tableColumn>
    <tableColumn id="3" xr3:uid="{E83D590D-D359-5F4B-A687-AD49E7A29052}" name="Expanded Mid-Century Commitments Pathway-Low" dataDxfId="56" dataCellStyle="Comma">
      <calculatedColumnFormula>'[3]Non-Peaked RG-NZ'!$R18</calculatedColumnFormula>
    </tableColumn>
    <tableColumn id="4" xr3:uid="{B22611A1-6BAD-E64F-94DF-F72F79C3F61C}" name="Expanded Mid-Century Commitments Pathway-High" dataDxfId="55" dataCellStyle="Comma">
      <calculatedColumnFormula>'[3]Non-Peaked RG-NZ'!$R32</calculatedColumnFormula>
    </tableColumn>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C0DC63E-1E6B-5147-B15A-9C377F9A78B5}" name="Table1060" displayName="Table1060" ref="A17:G27" totalsRowShown="0" headerRowDxfId="54" headerRowBorderDxfId="53" tableBorderDxfId="52" totalsRowBorderDxfId="51">
  <autoFilter ref="A17:G27" xr:uid="{EE31479A-19C3-40BF-BF5F-43D8207E3A2C}"/>
  <sortState xmlns:xlrd2="http://schemas.microsoft.com/office/spreadsheetml/2017/richdata2" ref="A18:D27">
    <sortCondition ref="A17:A27"/>
  </sortState>
  <tableColumns count="7">
    <tableColumn id="1" xr3:uid="{153CB166-2AC8-D244-8A86-8F12C682FEF2}" name="Country" dataDxfId="50"/>
    <tableColumn id="3" xr3:uid="{206BE7AF-9796-9B4A-9817-1E14A73221A2}" name="Current Mid-Century Commitments-Avg" dataDxfId="49">
      <calculatedColumnFormula>(B5-'Historic &amp; Future Emissions'!$AI13)/'Historic &amp; Future Emissions'!$AI13</calculatedColumnFormula>
    </tableColumn>
    <tableColumn id="4" xr3:uid="{ABF08B49-3724-564A-94F5-FFA297BBD32F}" name="Current Mid-Century Commitments Pathway-Low" dataDxfId="48">
      <calculatedColumnFormula>(C5-'Historic &amp; Future Emissions'!$AI13)/'Historic &amp; Future Emissions'!$AI13</calculatedColumnFormula>
    </tableColumn>
    <tableColumn id="5" xr3:uid="{35C82489-0EB8-8B4A-B944-583360A5C65C}" name="Current Mid-Century Commitments Pathway-High" dataDxfId="47">
      <calculatedColumnFormula>(D5-'Historic &amp; Future Emissions'!$AI13)/'Historic &amp; Future Emissions'!$AI13</calculatedColumnFormula>
    </tableColumn>
    <tableColumn id="2" xr3:uid="{CC12292B-4F5E-654E-AA35-3EE2E3A11431}" name="Expanded Mid-Century Commitments Pathway-Avg" dataDxfId="46">
      <calculatedColumnFormula>(E5-'Historic &amp; Future Emissions'!$AI13)/'Historic &amp; Future Emissions'!$AI13</calculatedColumnFormula>
    </tableColumn>
    <tableColumn id="6" xr3:uid="{1B3A7358-7430-CA4E-AA47-226325FCE273}" name="Expanded Mid-Century Commitments Pathway-Low" dataDxfId="45">
      <calculatedColumnFormula>(F5-'Historic &amp; Future Emissions'!$AI13)/'Historic &amp; Future Emissions'!$AI13</calculatedColumnFormula>
    </tableColumn>
    <tableColumn id="7" xr3:uid="{BC32E5CF-A432-2B4A-B713-30F162CFD254}" name="Expanded Mid-Century Commitments Pathway-High" dataDxfId="44">
      <calculatedColumnFormula>(G5-'Historic &amp; Future Emissions'!$AI13)/'Historic &amp; Future Emissions'!$AI13</calculatedColumnFormula>
    </tableColumn>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E7DFF58-25BF-2643-8663-6E3C85E2AB88}" name="Table111662" displayName="Table111662" ref="A43:G53" totalsRowShown="0" headerRowDxfId="43" headerRowBorderDxfId="42" tableBorderDxfId="41" totalsRowBorderDxfId="40">
  <autoFilter ref="A43:G53" xr:uid="{F58A971C-FD01-2944-9262-30CFC9E7FCF2}"/>
  <sortState xmlns:xlrd2="http://schemas.microsoft.com/office/spreadsheetml/2017/richdata2" ref="A44:D53">
    <sortCondition ref="A30:A40"/>
  </sortState>
  <tableColumns count="7">
    <tableColumn id="1" xr3:uid="{6C6962A1-1434-9B4D-A3E0-221D87E454BB}" name="Country" dataDxfId="39"/>
    <tableColumn id="3" xr3:uid="{77580197-21CE-6F4D-9A84-DE89D7B68928}" name="Current Mid-Century Commitments-Avg" dataDxfId="38">
      <calculatedColumnFormula>(B5-'Historic &amp; Future Emissions'!$V13)/'Historic &amp; Future Emissions'!$V13</calculatedColumnFormula>
    </tableColumn>
    <tableColumn id="4" xr3:uid="{38A97486-19FB-CC41-9C88-58B402292E2C}" name="Current Mid-Century Commitments Pathway-Low" dataDxfId="37">
      <calculatedColumnFormula>(C5-'Historic &amp; Future Emissions'!$V13)/'Historic &amp; Future Emissions'!$V13</calculatedColumnFormula>
    </tableColumn>
    <tableColumn id="5" xr3:uid="{DF19409C-589A-B740-89C4-03B4A3C82636}" name="Current Mid-Century Commitments Pathway-High" dataDxfId="36">
      <calculatedColumnFormula>(D5-'Historic &amp; Future Emissions'!$V13)/'Historic &amp; Future Emissions'!$V13</calculatedColumnFormula>
    </tableColumn>
    <tableColumn id="2" xr3:uid="{9D0E8F62-48D7-A94E-B887-AC8862D8C99F}" name="Expanded Mid-Century Commitments Pathway-Avg" dataDxfId="35">
      <calculatedColumnFormula>(E5-'Historic &amp; Future Emissions'!$V13)/'Historic &amp; Future Emissions'!$V13</calculatedColumnFormula>
    </tableColumn>
    <tableColumn id="6" xr3:uid="{D6F15D34-BB4F-9346-B6D4-DD2FC5325A34}" name="Expanded Mid-Century Commitments Pathway-Low" dataDxfId="34">
      <calculatedColumnFormula>(F5-'Historic &amp; Future Emissions'!$V13)/'Historic &amp; Future Emissions'!$V13</calculatedColumnFormula>
    </tableColumn>
    <tableColumn id="7" xr3:uid="{6FB4A212-5497-B64A-88FA-6FFD5C0F2286}" name="Expanded Mid-Century Commitments Pathway-High" dataDxfId="33">
      <calculatedColumnFormula>(G5-'Historic &amp; Future Emissions'!$V13)/'Historic &amp; Future Emissions'!$V13</calculatedColumnFormula>
    </tableColumn>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D4856C7-670C-8E40-A141-2DAF4DACDBBB}" name="Table11162263" displayName="Table11162263" ref="A56:G66" totalsRowShown="0" headerRowDxfId="32" headerRowBorderDxfId="31" tableBorderDxfId="30" totalsRowBorderDxfId="29">
  <autoFilter ref="A56:G66" xr:uid="{9735C251-E1CE-2540-9651-7DADE52843D8}"/>
  <sortState xmlns:xlrd2="http://schemas.microsoft.com/office/spreadsheetml/2017/richdata2" ref="A57:D66">
    <sortCondition ref="A30:A40"/>
  </sortState>
  <tableColumns count="7">
    <tableColumn id="1" xr3:uid="{0EFE4AE3-C03E-5745-A6AA-F302528FA3F7}" name="Country" dataDxfId="28"/>
    <tableColumn id="3" xr3:uid="{FD63D5BD-A3FA-9A4D-AC01-435BB6BCC6A8}" name="Current Mid-Century Commitments-Avg" dataDxfId="27">
      <calculatedColumnFormula>(B5-'Historic &amp; Future Emissions'!$W13)/'Historic &amp; Future Emissions'!$W13</calculatedColumnFormula>
    </tableColumn>
    <tableColumn id="4" xr3:uid="{51E1E106-8322-0943-B6AB-E49546EF014A}" name="Current Mid-Century Commitments Pathway-Low" dataDxfId="26">
      <calculatedColumnFormula>(C5-'Historic &amp; Future Emissions'!$W13)/'Historic &amp; Future Emissions'!$W13</calculatedColumnFormula>
    </tableColumn>
    <tableColumn id="5" xr3:uid="{E7A0629D-E8A6-6F4B-A61B-50E3E0C65E91}" name="Current Mid-Century Commitments Pathway-High" dataDxfId="25">
      <calculatedColumnFormula>(D5-'Historic &amp; Future Emissions'!$W13)/'Historic &amp; Future Emissions'!$W13</calculatedColumnFormula>
    </tableColumn>
    <tableColumn id="2" xr3:uid="{70FB96B4-7F96-A94B-ABD6-2D4CD2A8E00D}" name="Expanded Mid-Century Commitments Pathway-Avg" dataDxfId="24">
      <calculatedColumnFormula>(E5-'Historic &amp; Future Emissions'!$W13)/'Historic &amp; Future Emissions'!$W13</calculatedColumnFormula>
    </tableColumn>
    <tableColumn id="6" xr3:uid="{C269427F-CC82-B84F-9539-C0FDE1FD2CBC}" name="Expanded Mid-Century Commitments Pathway-Low" dataDxfId="23">
      <calculatedColumnFormula>(F5-'Historic &amp; Future Emissions'!$W13)/'Historic &amp; Future Emissions'!$W13</calculatedColumnFormula>
    </tableColumn>
    <tableColumn id="7" xr3:uid="{46ECC546-E08C-6B47-B01F-049622106E6F}" name="Expanded Mid-Century Commitments Pathway-High" dataDxfId="22">
      <calculatedColumnFormula>(G5-'Historic &amp; Future Emissions'!$W13)/'Historic &amp; Future Emissions'!$W13</calculatedColumnFormula>
    </tableColumn>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9A160FD-5C6D-D649-89A3-10A425CD926E}" name="Table1161" displayName="Table1161" ref="A30:G40" totalsRowShown="0" headerRowDxfId="21" headerRowBorderDxfId="20" tableBorderDxfId="19" totalsRowBorderDxfId="18">
  <autoFilter ref="A30:G40" xr:uid="{3A48DB93-2411-4CBB-B962-7D160E5A9763}"/>
  <sortState xmlns:xlrd2="http://schemas.microsoft.com/office/spreadsheetml/2017/richdata2" ref="A31:D40">
    <sortCondition ref="A30:A40"/>
  </sortState>
  <tableColumns count="7">
    <tableColumn id="1" xr3:uid="{018BDE9F-8146-7245-8C45-694915BA9284}" name="Country" dataDxfId="17"/>
    <tableColumn id="3" xr3:uid="{C0C20F3A-7404-B549-A8F0-721F03BFEB9B}" name="Current Mid-Century Commitments-Avg" dataDxfId="16">
      <calculatedColumnFormula>(B5-'Historic &amp; Future Emissions'!$AM13)/'Historic &amp; Future Emissions'!$AM13</calculatedColumnFormula>
    </tableColumn>
    <tableColumn id="4" xr3:uid="{9AC22610-2B7E-AB4C-95E4-0A08256D2A89}" name="Current Mid-Century Commitments Pathway-Low" dataDxfId="15">
      <calculatedColumnFormula>(C5-'Historic &amp; Future Emissions'!$AM13)/'Historic &amp; Future Emissions'!$AM13</calculatedColumnFormula>
    </tableColumn>
    <tableColumn id="5" xr3:uid="{04948322-4826-DA4F-AF39-D01A9AD962CD}" name="Current Mid-Century Commitments Pathway-High" dataDxfId="14">
      <calculatedColumnFormula>(D5-'Historic &amp; Future Emissions'!$AM13)/'Historic &amp; Future Emissions'!$AM13</calculatedColumnFormula>
    </tableColumn>
    <tableColumn id="2" xr3:uid="{8838A772-B680-DA40-8B0D-81C7F547DC63}" name="Expanded Mid-Century Commitments Pathway-Avg" dataDxfId="13">
      <calculatedColumnFormula>(E5-'Historic &amp; Future Emissions'!$AM13)/'Historic &amp; Future Emissions'!$AM13</calculatedColumnFormula>
    </tableColumn>
    <tableColumn id="6" xr3:uid="{7CF1387E-D021-8342-8EB6-AA8713CB394C}" name="Expanded Mid-Century Commitments Pathway-Low" dataDxfId="12">
      <calculatedColumnFormula>(F5-'Historic &amp; Future Emissions'!$AM13)/'Historic &amp; Future Emissions'!$AM13</calculatedColumnFormula>
    </tableColumn>
    <tableColumn id="7" xr3:uid="{6E6B19A2-8331-1648-9934-4AE0FD3678F3}" name="Expanded Mid-Century Commitments Pathway-High" dataDxfId="11">
      <calculatedColumnFormula>(G5-'Historic &amp; Future Emissions'!$AM13)/'Historic &amp; Future Emissions'!$AM13</calculatedColumnFormula>
    </tableColumn>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621D524-7E4D-304C-8CBF-F8747BE487AD}" name="Table1116226351" displayName="Table1116226351" ref="A69:G79" totalsRowShown="0" headerRowDxfId="10" headerRowBorderDxfId="9" tableBorderDxfId="8" totalsRowBorderDxfId="7">
  <autoFilter ref="A69:G79" xr:uid="{3621D524-7E4D-304C-8CBF-F8747BE487AD}"/>
  <sortState xmlns:xlrd2="http://schemas.microsoft.com/office/spreadsheetml/2017/richdata2" ref="A70:D79">
    <sortCondition ref="A30:A40"/>
  </sortState>
  <tableColumns count="7">
    <tableColumn id="1" xr3:uid="{8F4C3EAC-9022-3149-A15C-97F5F7178986}" name="Country" dataDxfId="6"/>
    <tableColumn id="3" xr3:uid="{463E7020-387D-5043-8284-FFF7D9F81C2A}" name="Current Mid-Century Commitments-Avg" dataDxfId="5">
      <calculatedColumnFormula>(B5-'Historic &amp; Future Emissions'!$AD13)/'Historic &amp; Future Emissions'!$AD13</calculatedColumnFormula>
    </tableColumn>
    <tableColumn id="4" xr3:uid="{639BFD8A-B753-3940-82C3-D0183FFE4AA1}" name="Current Mid-Century Commitments Pathway-Low" dataDxfId="4">
      <calculatedColumnFormula>(C5-'Historic &amp; Future Emissions'!$AD13)/'Historic &amp; Future Emissions'!$AD13</calculatedColumnFormula>
    </tableColumn>
    <tableColumn id="5" xr3:uid="{139C94FA-920C-D24E-8CD8-01B323E832CF}" name="Current Mid-Century Commitments Pathway-High" dataDxfId="3">
      <calculatedColumnFormula>(D5-'Historic &amp; Future Emissions'!$AD13)/'Historic &amp; Future Emissions'!$AD13</calculatedColumnFormula>
    </tableColumn>
    <tableColumn id="2" xr3:uid="{28C402D8-98D1-4C4D-BF54-BA526D4D68D7}" name="Expanded Mid-Century Commitments Pathway-Avg" dataDxfId="2">
      <calculatedColumnFormula>(E5-'Historic &amp; Future Emissions'!$AD13)/'Historic &amp; Future Emissions'!$AD13</calculatedColumnFormula>
    </tableColumn>
    <tableColumn id="6" xr3:uid="{AB160B93-773A-CE4D-84CD-E5A768246EB4}" name="Expanded Mid-Century Commitments Pathway-Low" dataDxfId="1">
      <calculatedColumnFormula>(F5-'Historic &amp; Future Emissions'!$AD13)/'Historic &amp; Future Emissions'!$AD13</calculatedColumnFormula>
    </tableColumn>
    <tableColumn id="7" xr3:uid="{189FC536-074F-C942-86FC-F6DAC34DC856}" name="Expanded Mid-Century Commitments Pathway-High" dataDxfId="0">
      <calculatedColumnFormula>(G5-'Historic &amp; Future Emissions'!$AD13)/'Historic &amp; Future Emissions'!$AD13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FB1C9C-7E89-4CC1-98B2-08DC5F240F76}" name="Table1" displayName="Table1" ref="A5:I15" totalsRowShown="0" headerRowBorderDxfId="495">
  <autoFilter ref="A5:I15" xr:uid="{66FB1C9C-7E89-4CC1-98B2-08DC5F240F76}"/>
  <sortState xmlns:xlrd2="http://schemas.microsoft.com/office/spreadsheetml/2017/richdata2" ref="A6:I15">
    <sortCondition ref="A5:A15"/>
  </sortState>
  <tableColumns count="9">
    <tableColumn id="1" xr3:uid="{34414685-F516-4AD8-A41A-B11A30C4BFA9}" name="Country:" dataDxfId="494"/>
    <tableColumn id="2" xr3:uid="{0107F459-0271-4A37-ABE0-A154ABFBFFCE}" name="2025 start to NZ50 min" dataDxfId="493" dataCellStyle="Comma"/>
    <tableColumn id="3" xr3:uid="{47EE6D08-0071-4DF1-829D-F94C633EE43D}" name="2025 start to NZ50 max" dataDxfId="492" dataCellStyle="Comma"/>
    <tableColumn id="4" xr3:uid="{9CEA075D-A18A-473E-A883-46AF281E0066}" name="2030 start to NZ50 min" dataDxfId="491" dataCellStyle="Comma"/>
    <tableColumn id="5" xr3:uid="{92F898D4-B6DB-4FAA-8F08-A1A5E4C68748}" name="2030 start to NZ50 max" dataDxfId="490" dataCellStyle="Comma"/>
    <tableColumn id="6" xr3:uid="{17F6EBD9-C281-490D-9DBB-D8B8799CDC1C}" name="2025 start to NZ50+ min" dataDxfId="489" dataCellStyle="Comma"/>
    <tableColumn id="7" xr3:uid="{B69B407F-B64D-4DD9-9638-D0C9EE153E9A}" name="2025 start to NZ50+ max" dataDxfId="488" dataCellStyle="Comma"/>
    <tableColumn id="8" xr3:uid="{1E5EB5B9-94CA-4A9D-B7F9-629DB59F6DC1}" name="2030 start to NZ50+ min" dataDxfId="487" dataCellStyle="Comma"/>
    <tableColumn id="9" xr3:uid="{720E62B1-3B47-472D-A89A-4DA30A827236}" name="2030 start NZ50+ max" dataDxfId="486"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C2D3E9-6017-473B-B390-1EAE511CF2EE}" name="Table7" displayName="Table7" ref="A19:I29" totalsRowShown="0" dataDxfId="484" headerRowBorderDxfId="485">
  <autoFilter ref="A19:I29" xr:uid="{3DC2D3E9-6017-473B-B390-1EAE511CF2EE}"/>
  <sortState xmlns:xlrd2="http://schemas.microsoft.com/office/spreadsheetml/2017/richdata2" ref="A20:I29">
    <sortCondition ref="A19:A29"/>
  </sortState>
  <tableColumns count="9">
    <tableColumn id="1" xr3:uid="{7A0661AF-1CA0-4632-AD77-C2A3EDE5066A}" name="Country:" dataDxfId="483"/>
    <tableColumn id="2" xr3:uid="{15FDE3B7-6D98-43C0-954E-9E9311A3D681}" name="2025 start to NZ50 min" dataDxfId="482"/>
    <tableColumn id="3" xr3:uid="{393D484A-BF50-4B02-AC3F-8874F3EFD184}" name="2025 start to NZ50 max" dataDxfId="481"/>
    <tableColumn id="4" xr3:uid="{2D11F898-D9D5-4832-8856-AF1FC8A65F93}" name="2030 start to NZ50 min" dataDxfId="480"/>
    <tableColumn id="5" xr3:uid="{3B14D039-2045-4BA4-B25C-BD69C942B1A4}" name="2030 start to NZ50 max" dataDxfId="479"/>
    <tableColumn id="6" xr3:uid="{10B470DC-F55C-40FD-A339-44BF3BA22D80}" name="2025 start to NZ50+ min" dataDxfId="478"/>
    <tableColumn id="7" xr3:uid="{FFAF06F3-56BE-407A-BC13-AEBC57779C0A}" name="2025 start to NZ50+ max" dataDxfId="477"/>
    <tableColumn id="8" xr3:uid="{DBC74517-3974-46CE-8EFE-C6821F587236}" name="2030 start to NZ50+ min" dataDxfId="476"/>
    <tableColumn id="9" xr3:uid="{E3AAFDCE-F3FA-4426-BA27-4F5D80372CB8}" name="2030 start NZ50+ max" dataDxfId="47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B637B8-6E9C-4FAB-A050-C9AAF2A67E07}" name="Table3" displayName="Table3" ref="A33:I43" totalsRowShown="0" dataDxfId="473" headerRowBorderDxfId="474">
  <autoFilter ref="A33:I43" xr:uid="{6FB637B8-6E9C-4FAB-A050-C9AAF2A67E07}"/>
  <sortState xmlns:xlrd2="http://schemas.microsoft.com/office/spreadsheetml/2017/richdata2" ref="A34:I43">
    <sortCondition ref="A33:A43"/>
  </sortState>
  <tableColumns count="9">
    <tableColumn id="1" xr3:uid="{885CDCB1-F053-46A4-84F5-34004C6D1637}" name="Country:" dataDxfId="472"/>
    <tableColumn id="2" xr3:uid="{3A028FE8-533C-4013-84B0-73ED1E0EF5D6}" name="2025 start to NZ50 min" dataDxfId="471">
      <calculatedColumnFormula>(B6-'Historic &amp; Future Emissions'!$AM13)/('Historic &amp; Future Emissions'!$AM13)</calculatedColumnFormula>
    </tableColumn>
    <tableColumn id="3" xr3:uid="{D312E00A-5E4D-4BF0-9CE4-4681833CE39A}" name="2025 start to NZ50 max" dataDxfId="470"/>
    <tableColumn id="4" xr3:uid="{8839D2D5-8219-4D30-8FEA-2513AE6C4B0B}" name="2030 start to NZ50 min" dataDxfId="469"/>
    <tableColumn id="5" xr3:uid="{DD642B02-9462-4E44-9675-18F6BFFFF2B0}" name="2030 start to NZ50 max" dataDxfId="468"/>
    <tableColumn id="6" xr3:uid="{D3039668-6107-4CE1-B41E-ACB479FB25B4}" name="2025 start to NZ50+ min" dataDxfId="467"/>
    <tableColumn id="7" xr3:uid="{8A52B036-9E24-4BE9-B014-DB2AE8A774B4}" name="2025 start to NZ50+ max" dataDxfId="466"/>
    <tableColumn id="8" xr3:uid="{89513F7F-E772-4D40-8484-99DDF7E0CCF4}" name="2030 start to NZ50+ min" dataDxfId="465"/>
    <tableColumn id="9" xr3:uid="{94921873-3F40-41AB-A6E4-C3D942CFF7C7}" name="2030 start NZ50+ max" dataDxfId="46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51E20FE-0A13-4E98-8183-7E640713469B}" name="Table8" displayName="Table8" ref="A47:I57" totalsRowShown="0" dataDxfId="462" headerRowBorderDxfId="463" tableBorderDxfId="461">
  <autoFilter ref="A47:I57" xr:uid="{651E20FE-0A13-4E98-8183-7E640713469B}"/>
  <sortState xmlns:xlrd2="http://schemas.microsoft.com/office/spreadsheetml/2017/richdata2" ref="A48:I57">
    <sortCondition ref="A47:A57"/>
  </sortState>
  <tableColumns count="9">
    <tableColumn id="9" xr3:uid="{90328536-3C7C-482A-950C-87B1536897DC}" name="Country:" dataDxfId="460"/>
    <tableColumn id="1" xr3:uid="{58D50105-E459-4252-9EB7-6F11ACA15FD9}" name="2025 start to NZ50 min" dataDxfId="459"/>
    <tableColumn id="2" xr3:uid="{7BDD1EEC-D388-4AAE-94FC-07441F201CB5}" name="2025 start to NZ50 max" dataDxfId="458"/>
    <tableColumn id="3" xr3:uid="{D507F7C3-D6ED-4558-AC6F-43FFDE1AD91B}" name="2030 start to NZ50 min" dataDxfId="457"/>
    <tableColumn id="4" xr3:uid="{968438A1-5DF5-4D27-8242-B9CB6A7D3609}" name="2030 start to NZ50 max" dataDxfId="456"/>
    <tableColumn id="5" xr3:uid="{FE5C9CC6-55EE-408B-BC0E-B10020B455A9}" name="2025 start to NZ50+ min" dataDxfId="455"/>
    <tableColumn id="6" xr3:uid="{34D3DAFC-4284-41CF-9084-2EC9C6264EBB}" name="2025 start to NZ50+ max" dataDxfId="454"/>
    <tableColumn id="7" xr3:uid="{534CE857-25A1-423C-9418-9FF17164C223}" name="2030 start to NZ50+ min" dataDxfId="453"/>
    <tableColumn id="8" xr3:uid="{E1737B9B-EA11-45F6-84C1-6EEFE768971C}" name="2030 start NZ50+ max" dataDxfId="45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5" dT="2025-02-19T15:57:14.99" personId="{9105954E-476E-491E-BBD2-EE3F6C46AC27}" id="{32ED5D02-EDAA-1348-B571-8469560C3895}">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I5" dT="2025-02-19T15:57:21.75" personId="{9105954E-476E-491E-BBD2-EE3F6C46AC27}" id="{5EF1392A-52FB-A24C-8C36-F8B5BD8BEE14}">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J5" dT="2025-02-19T15:57:28.91" personId="{9105954E-476E-491E-BBD2-EE3F6C46AC27}" id="{4CF2FB30-1E8F-4A41-ACE4-F11986A2D5EC}">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K5" dT="2025-02-19T15:57:35.43" personId="{9105954E-476E-491E-BBD2-EE3F6C46AC27}" id="{C9F48330-18D4-E14D-9748-F36D73A99646}">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L5" dT="2025-02-19T15:57:43.98" personId="{9105954E-476E-491E-BBD2-EE3F6C46AC27}" id="{07B63E1B-A214-DA4E-8CA5-AA064B787D89}">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M5" dT="2025-02-19T15:57:50.58" personId="{9105954E-476E-491E-BBD2-EE3F6C46AC27}" id="{71AA7217-5EAF-D440-83AD-599C4B4EB533}">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N5" dT="2025-02-19T15:57:57.76" personId="{9105954E-476E-491E-BBD2-EE3F6C46AC27}" id="{7183E9C1-42C6-7941-A780-FE43F0BE5439}">
    <text xml:space="preserve">From First Biennial Transparency Report: https://unfccc.int/documents/644999 </text>
    <extLst>
      <x:ext xmlns:xltc2="http://schemas.microsoft.com/office/spreadsheetml/2020/threadedcomments2" uri="{F7C98A9C-CBB3-438F-8F68-D28B6AF4A901}">
        <xltc2:checksum>841270858</xltc2:checksum>
        <xltc2:hyperlink startIndex="41" length="35" url="https://unfccc.int/documents/644999"/>
      </x:ext>
    </extLst>
  </threadedComment>
  <threadedComment ref="AB5" dT="2025-03-13T20:55:05.38" personId="{9105954E-476E-491E-BBD2-EE3F6C46AC27}" id="{9E586FA7-0CB9-BB4C-BB0D-FEBFDD1F3131}">
    <text xml:space="preserve">2022 LUCF value from Australia’s First Biennial Transparency Report: https://unfccc.int/documents/644999 </text>
    <extLst>
      <x:ext xmlns:xltc2="http://schemas.microsoft.com/office/spreadsheetml/2020/threadedcomments2" uri="{F7C98A9C-CBB3-438F-8F68-D28B6AF4A901}">
        <xltc2:checksum>3413072474</xltc2:checksum>
        <xltc2:hyperlink startIndex="69" length="35" url="https://unfccc.int/documents/644999"/>
      </x:ext>
    </extLst>
  </threadedComment>
  <threadedComment ref="H6" dT="2024-11-21T11:05:24.97" personId="{9105954E-476E-491E-BBD2-EE3F6C46AC27}" id="{A6AEDB40-547E-CE40-B03F-F1AC89E250ED}">
    <text>From First Biennial Transparency Report: https://unfccc.int/documents/645112. The UNFCCC database lists this at: 524.1 MtCO2e.</text>
    <extLst>
      <x:ext xmlns:xltc2="http://schemas.microsoft.com/office/spreadsheetml/2020/threadedcomments2" uri="{F7C98A9C-CBB3-438F-8F68-D28B6AF4A901}">
        <xltc2:checksum>1665474802</xltc2:checksum>
        <xltc2:hyperlink startIndex="41" length="35" url="https://unfccc.int/documents/645112"/>
      </x:ext>
    </extLst>
  </threadedComment>
  <threadedComment ref="I6" dT="2024-11-21T11:06:53.50" personId="{9105954E-476E-491E-BBD2-EE3F6C46AC27}" id="{950479C6-CCD5-B348-B1DF-61F5C160E33B}">
    <text>From First Biennial Transparency Report: https://unfccc.int/documents/645112. The UNFCCC database lists this at: 726.68 MtCO2e.</text>
    <extLst>
      <x:ext xmlns:xltc2="http://schemas.microsoft.com/office/spreadsheetml/2020/threadedcomments2" uri="{F7C98A9C-CBB3-438F-8F68-D28B6AF4A901}">
        <xltc2:checksum>1114377983</xltc2:checksum>
        <xltc2:hyperlink startIndex="41" length="35" url="https://unfccc.int/documents/645112"/>
      </x:ext>
    </extLst>
  </threadedComment>
  <threadedComment ref="J6" dT="2025-02-19T16:04:45.92" personId="{9105954E-476E-491E-BBD2-EE3F6C46AC27}" id="{C6613B30-A6CE-3542-A60A-80DDB4B9916E}">
    <text>From First Biennial Transparency Report: https://unfccc.int/documents/645112.</text>
    <extLst>
      <x:ext xmlns:xltc2="http://schemas.microsoft.com/office/spreadsheetml/2020/threadedcomments2" uri="{F7C98A9C-CBB3-438F-8F68-D28B6AF4A901}">
        <xltc2:checksum>945725256</xltc2:checksum>
        <xltc2:hyperlink startIndex="41" length="35" url="https://unfccc.int/documents/645112"/>
      </x:ext>
    </extLst>
  </threadedComment>
  <threadedComment ref="K6" dT="2024-11-21T11:08:39.67" personId="{9105954E-476E-491E-BBD2-EE3F6C46AC27}" id="{E86F2F87-E055-9644-BEA2-627F0F8D9DC8}">
    <text>From First Biennial Transparency Report: https://unfccc.int/documents/645112. The UNFCCC database lists this at: 704.86 MtCO2e.</text>
    <extLst>
      <x:ext xmlns:xltc2="http://schemas.microsoft.com/office/spreadsheetml/2020/threadedcomments2" uri="{F7C98A9C-CBB3-438F-8F68-D28B6AF4A901}">
        <xltc2:checksum>3127612326</xltc2:checksum>
        <xltc2:hyperlink startIndex="41" length="35" url="https://unfccc.int/documents/645112"/>
      </x:ext>
    </extLst>
  </threadedComment>
  <threadedComment ref="L6" dT="2024-11-21T11:09:06.43" personId="{9105954E-476E-491E-BBD2-EE3F6C46AC27}" id="{71E0F7D7-CA49-864C-AE86-E9380148A36D}">
    <text>From First Biennial Transparency Report: https://unfccc.int/documents/645112. The UNFCCC database lists this at: 645.4 MtCO2e.</text>
    <extLst>
      <x:ext xmlns:xltc2="http://schemas.microsoft.com/office/spreadsheetml/2020/threadedcomments2" uri="{F7C98A9C-CBB3-438F-8F68-D28B6AF4A901}">
        <xltc2:checksum>67950486</xltc2:checksum>
        <xltc2:hyperlink startIndex="41" length="35" url="https://unfccc.int/documents/645112"/>
      </x:ext>
    </extLst>
  </threadedComment>
  <threadedComment ref="M6" dT="2025-02-19T16:05:13.40" personId="{9105954E-476E-491E-BBD2-EE3F6C46AC27}" id="{BD2BB800-E7B1-7C49-9AF1-4EAA6FEDF7F2}">
    <text>From First Biennial Transparency Report: https://unfccc.int/documents/645112.</text>
    <extLst>
      <x:ext xmlns:xltc2="http://schemas.microsoft.com/office/spreadsheetml/2020/threadedcomments2" uri="{F7C98A9C-CBB3-438F-8F68-D28B6AF4A901}">
        <xltc2:checksum>945725256</xltc2:checksum>
        <xltc2:hyperlink startIndex="41" length="35" url="https://unfccc.int/documents/645112"/>
      </x:ext>
    </extLst>
  </threadedComment>
  <threadedComment ref="N6" dT="2025-02-19T16:05:20.67" personId="{9105954E-476E-491E-BBD2-EE3F6C46AC27}" id="{C063C193-315C-A24A-AC23-059FECA94C50}">
    <text>From First Biennial Transparency Report: https://unfccc.int/documents/645112.</text>
    <extLst>
      <x:ext xmlns:xltc2="http://schemas.microsoft.com/office/spreadsheetml/2020/threadedcomments2" uri="{F7C98A9C-CBB3-438F-8F68-D28B6AF4A901}">
        <xltc2:checksum>945725256</xltc2:checksum>
        <xltc2:hyperlink startIndex="41" length="35" url="https://unfccc.int/documents/645112"/>
      </x:ext>
    </extLst>
  </threadedComment>
  <threadedComment ref="AB6" dT="2025-03-13T20:58:26.50" personId="{9105954E-476E-491E-BBD2-EE3F6C46AC27}" id="{B4645EEA-2FF5-AE42-85F4-F1A96B88F820}">
    <text xml:space="preserve">2022 LUCF value from Canada’s First Biennial Transparency Report: https://unfccc.int/documents/645112 </text>
    <extLst>
      <x:ext xmlns:xltc2="http://schemas.microsoft.com/office/spreadsheetml/2020/threadedcomments2" uri="{F7C98A9C-CBB3-438F-8F68-D28B6AF4A901}">
        <xltc2:checksum>248190111</xltc2:checksum>
        <xltc2:hyperlink startIndex="66" length="35" url="https://unfccc.int/documents/645112"/>
      </x:ext>
    </extLst>
  </threadedComment>
  <threadedComment ref="H7" dT="2024-11-21T11:29:43.32" personId="{9105954E-476E-491E-BBD2-EE3F6C46AC27}" id="{C919279A-3C0D-5E44-AF4A-233BFC7A7F92}">
    <text>From First Biennial Transparency Report: https://unfccc.int/documents/644478. The UNFCCC database lists this at: 4658 MtCO2e.</text>
    <extLst>
      <x:ext xmlns:xltc2="http://schemas.microsoft.com/office/spreadsheetml/2020/threadedcomments2" uri="{F7C98A9C-CBB3-438F-8F68-D28B6AF4A901}">
        <xltc2:checksum>2864361528</xltc2:checksum>
        <xltc2:hyperlink startIndex="41" length="35" url="https://unfccc.int/documents/644478"/>
      </x:ext>
    </extLst>
  </threadedComment>
  <threadedComment ref="I7" dT="2024-11-21T11:30:14.50" personId="{9105954E-476E-491E-BBD2-EE3F6C46AC27}" id="{508BACDF-F31E-564B-B047-779BA1EF5A13}">
    <text>From First Biennial Transparency Report: https://unfccc.int/documents/644478. The UNFCCC database lists this at: 4200 MtCO2e.</text>
    <extLst>
      <x:ext xmlns:xltc2="http://schemas.microsoft.com/office/spreadsheetml/2020/threadedcomments2" uri="{F7C98A9C-CBB3-438F-8F68-D28B6AF4A901}">
        <xltc2:checksum>1076611317</xltc2:checksum>
        <xltc2:hyperlink startIndex="41" length="35" url="https://unfccc.int/documents/644478"/>
      </x:ext>
    </extLst>
  </threadedComment>
  <threadedComment ref="J7" dT="2024-11-21T11:30:52.52" personId="{9105954E-476E-491E-BBD2-EE3F6C46AC27}" id="{C18F90BA-AFDF-7A42-A093-154441A763D4}">
    <text>From First Biennial Transparency Report: https://unfccc.int/documents/644478. The UNFCCC database lists this at: 3490 MtCO2e.</text>
    <extLst>
      <x:ext xmlns:xltc2="http://schemas.microsoft.com/office/spreadsheetml/2020/threadedcomments2" uri="{F7C98A9C-CBB3-438F-8F68-D28B6AF4A901}">
        <xltc2:checksum>2124973783</xltc2:checksum>
        <xltc2:hyperlink startIndex="41" length="35" url="https://unfccc.int/documents/644478"/>
      </x:ext>
    </extLst>
  </threadedComment>
  <threadedComment ref="K7" dT="2024-11-21T11:31:30.76" personId="{9105954E-476E-491E-BBD2-EE3F6C46AC27}" id="{730B94E6-0924-D645-87FF-734EC2485203}">
    <text>From First Biennial Transparency Report: https://unfccc.int/documents/644478. The UNFCCC database lists this at: 3340.94 MtCO2e.</text>
    <extLst>
      <x:ext xmlns:xltc2="http://schemas.microsoft.com/office/spreadsheetml/2020/threadedcomments2" uri="{F7C98A9C-CBB3-438F-8F68-D28B6AF4A901}">
        <xltc2:checksum>168309451</xltc2:checksum>
        <xltc2:hyperlink startIndex="41" length="35" url="https://unfccc.int/documents/644478"/>
      </x:ext>
    </extLst>
  </threadedComment>
  <threadedComment ref="L7" dT="2024-11-21T11:32:05.66" personId="{9105954E-476E-491E-BBD2-EE3F6C46AC27}" id="{D2D088DD-262D-4B46-8B89-DCF24FA54B4E}">
    <text>From First Biennial Transparency Report: https://unfccc.int/documents/644478. The UNFCCC database lists this at: 3241 MtCO2e.</text>
    <extLst>
      <x:ext xmlns:xltc2="http://schemas.microsoft.com/office/spreadsheetml/2020/threadedcomments2" uri="{F7C98A9C-CBB3-438F-8F68-D28B6AF4A901}">
        <xltc2:checksum>3813436631</xltc2:checksum>
        <xltc2:hyperlink startIndex="41" length="35" url="https://unfccc.int/documents/644478"/>
      </x:ext>
    </extLst>
  </threadedComment>
  <threadedComment ref="M7" dT="2025-02-19T16:11:06.56" personId="{9105954E-476E-491E-BBD2-EE3F6C46AC27}" id="{EB04E602-FB15-BD4B-8708-E41A5A579FE3}">
    <text>From First Biennial Transparency Report: https://unfccc.int/documents/644478.</text>
    <extLst>
      <x:ext xmlns:xltc2="http://schemas.microsoft.com/office/spreadsheetml/2020/threadedcomments2" uri="{F7C98A9C-CBB3-438F-8F68-D28B6AF4A901}">
        <xltc2:checksum>932760791</xltc2:checksum>
        <xltc2:hyperlink startIndex="41" length="35" url="https://unfccc.int/documents/644478"/>
      </x:ext>
    </extLst>
  </threadedComment>
  <threadedComment ref="N7" dT="2025-02-19T16:11:14.08" personId="{9105954E-476E-491E-BBD2-EE3F6C46AC27}" id="{2D939ABA-86E0-9D42-B76D-4005EA8943C1}">
    <text>From First Biennial Transparency Report: https://unfccc.int/documents/644478.</text>
    <extLst>
      <x:ext xmlns:xltc2="http://schemas.microsoft.com/office/spreadsheetml/2020/threadedcomments2" uri="{F7C98A9C-CBB3-438F-8F68-D28B6AF4A901}">
        <xltc2:checksum>932760791</xltc2:checksum>
        <xltc2:hyperlink startIndex="41" length="35" url="https://unfccc.int/documents/644478"/>
      </x:ext>
    </extLst>
  </threadedComment>
  <threadedComment ref="H8" dT="2024-11-21T11:10:12.83" personId="{9105954E-476E-491E-BBD2-EE3F6C46AC27}" id="{99B443E5-362E-D04E-A2CC-D5294C6C1B8F}">
    <text>From First Biennial Transparency Report: https://unfccc.int/documents/642083. The UNFCCC database lists this at: 1206.06 MtCO2e.</text>
    <extLst>
      <x:ext xmlns:xltc2="http://schemas.microsoft.com/office/spreadsheetml/2020/threadedcomments2" uri="{F7C98A9C-CBB3-438F-8F68-D28B6AF4A901}">
        <xltc2:checksum>242665224</xltc2:checksum>
        <xltc2:hyperlink startIndex="41" length="35" url="https://unfccc.int/documents/642083"/>
      </x:ext>
    </extLst>
  </threadedComment>
  <threadedComment ref="I8" dT="2024-11-21T11:11:18.10" personId="{9105954E-476E-491E-BBD2-EE3F6C46AC27}" id="{158579B5-4E08-9A47-AC57-6C34BFE692E8}">
    <text>From First Biennial Transparency Report: https://unfccc.int/documents/642083. The UNFCCC database lists this at: 1288.62 MtCO2e.</text>
    <extLst>
      <x:ext xmlns:xltc2="http://schemas.microsoft.com/office/spreadsheetml/2020/threadedcomments2" uri="{F7C98A9C-CBB3-438F-8F68-D28B6AF4A901}">
        <xltc2:checksum>3964279620</xltc2:checksum>
        <xltc2:hyperlink startIndex="41" length="35" url="https://unfccc.int/documents/642083"/>
      </x:ext>
    </extLst>
  </threadedComment>
  <threadedComment ref="J8" dT="2024-11-21T11:12:03.51" personId="{9105954E-476E-491E-BBD2-EE3F6C46AC27}" id="{4C9DC98D-D3E1-D642-A181-CDCE563A95AE}">
    <text>From First Biennial Transparency Report: https://unfccc.int/documents/642083. The UNFCCC database lists this at: 1261.70 MtCO2e.</text>
    <extLst>
      <x:ext xmlns:xltc2="http://schemas.microsoft.com/office/spreadsheetml/2020/threadedcomments2" uri="{F7C98A9C-CBB3-438F-8F68-D28B6AF4A901}">
        <xltc2:checksum>2904008717</xltc2:checksum>
        <xltc2:hyperlink startIndex="41" length="35" url="https://unfccc.int/documents/642083"/>
      </x:ext>
    </extLst>
  </threadedComment>
  <threadedComment ref="K8" dT="2024-11-21T11:12:44.17" personId="{9105954E-476E-491E-BBD2-EE3F6C46AC27}" id="{9051F5A0-804D-BB4D-B29B-69141628D9C8}">
    <text>From First Biennial Transparency Report: https://unfccc.int/documents/642083. The UNFCCC database lists this at: 1157.04 MtCO2e.</text>
    <extLst>
      <x:ext xmlns:xltc2="http://schemas.microsoft.com/office/spreadsheetml/2020/threadedcomments2" uri="{F7C98A9C-CBB3-438F-8F68-D28B6AF4A901}">
        <xltc2:checksum>152601970</xltc2:checksum>
        <xltc2:hyperlink startIndex="41" length="35" url="https://unfccc.int/documents/642083"/>
      </x:ext>
    </extLst>
  </threadedComment>
  <threadedComment ref="L8" dT="2024-11-21T11:13:39.10" personId="{9105954E-476E-491E-BBD2-EE3F6C46AC27}" id="{68E62A7B-824E-4742-A987-939D9A4A4258}">
    <text>From First Biennial Transparency Report: https://unfccc.int/documents/642083. The UNFCCC database lists this at: 1093.34 MtCO2e.</text>
    <extLst>
      <x:ext xmlns:xltc2="http://schemas.microsoft.com/office/spreadsheetml/2020/threadedcomments2" uri="{F7C98A9C-CBB3-438F-8F68-D28B6AF4A901}">
        <xltc2:checksum>846539078</xltc2:checksum>
        <xltc2:hyperlink startIndex="41" length="35" url="https://unfccc.int/documents/642083"/>
      </x:ext>
    </extLst>
  </threadedComment>
  <threadedComment ref="M8" dT="2025-02-18T14:39:16.61" personId="{9105954E-476E-491E-BBD2-EE3F6C46AC27}" id="{F4516728-5675-8D44-8CAD-DF2BE0C52F8C}">
    <text>From First Biennial Transparency Report: https://unfccc.int/documents/642083</text>
    <extLst>
      <x:ext xmlns:xltc2="http://schemas.microsoft.com/office/spreadsheetml/2020/threadedcomments2" uri="{F7C98A9C-CBB3-438F-8F68-D28B6AF4A901}">
        <xltc2:checksum>790372005</xltc2:checksum>
        <xltc2:hyperlink startIndex="41" length="35" url="https://unfccc.int/documents/642083"/>
      </x:ext>
    </extLst>
  </threadedComment>
  <threadedComment ref="N8" dT="2025-02-18T14:39:22.88" personId="{9105954E-476E-491E-BBD2-EE3F6C46AC27}" id="{916B311F-8D86-1B40-972E-CDF90198514C}">
    <text>From First Biennial Transparency Report: https://unfccc.int/documents/642083</text>
    <extLst>
      <x:ext xmlns:xltc2="http://schemas.microsoft.com/office/spreadsheetml/2020/threadedcomments2" uri="{F7C98A9C-CBB3-438F-8F68-D28B6AF4A901}">
        <xltc2:checksum>790372005</xltc2:checksum>
        <xltc2:hyperlink startIndex="41" length="35" url="https://unfccc.int/documents/642083"/>
      </x:ext>
    </extLst>
  </threadedComment>
  <threadedComment ref="AK8" dT="2025-02-18T20:25:37.85" personId="{9105954E-476E-491E-BBD2-EE3F6C46AC27}" id="{391A8084-BA8A-574D-8831-7D8E674D3741}">
    <text>Japan uses 1,407 MtCO2e as their fiscal year 2013 baseline value: https://www.env.go.jp/content/000291619.pdf. This differs from their calendar year 2013 value.</text>
    <extLst>
      <x:ext xmlns:xltc2="http://schemas.microsoft.com/office/spreadsheetml/2020/threadedcomments2" uri="{F7C98A9C-CBB3-438F-8F68-D28B6AF4A901}">
        <xltc2:checksum>592596660</xltc2:checksum>
        <xltc2:hyperlink startIndex="66" length="43" url="https://www.env.go.jp/content/000291619.pdf"/>
      </x:ext>
    </extLst>
  </threadedComment>
  <threadedComment ref="H9" dT="2025-02-19T16:18:28.91" personId="{9105954E-476E-491E-BBD2-EE3F6C46AC27}" id="{E1EC1028-573F-C64E-B05C-5FB3C01EFD99}">
    <text>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text>
    <extLst>
      <x:ext xmlns:xltc2="http://schemas.microsoft.com/office/spreadsheetml/2020/threadedcomments2" uri="{F7C98A9C-CBB3-438F-8F68-D28B6AF4A901}">
        <xltc2:checksum>262500551</xltc2:checksum>
        <xltc2:hyperlink startIndex="65" length="35" url="https://unfccc.int/documents/461969"/>
        <xltc2:hyperlink startIndex="148" length="75" url="https://climateactiontracker.org/methodology/estimating-national-emissions/"/>
        <xltc2:hyperlink startIndex="446" length="35" url="https://unfccc.int/documents/645136"/>
      </x:ext>
    </extLst>
  </threadedComment>
  <threadedComment ref="I9" dT="2024-11-21T11:18:23.06" personId="{9105954E-476E-491E-BBD2-EE3F6C46AC27}" id="{8EB666BA-78D1-5344-8B86-1320F68025F3}">
    <text xml:space="preserve">From the Russian Federation, 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ext>
    <extLst>
      <x:ext xmlns:xltc2="http://schemas.microsoft.com/office/spreadsheetml/2020/threadedcomments2" uri="{F7C98A9C-CBB3-438F-8F68-D28B6AF4A901}">
        <xltc2:checksum>2212030499</xltc2:checksum>
        <xltc2:hyperlink startIndex="94" length="35" url="https://unfccc.int/documents/461969"/>
        <xltc2:hyperlink startIndex="177" length="75" url="https://climateactiontracker.org/methodology/estimating-national-emissions/"/>
        <xltc2:hyperlink startIndex="475" length="35" url="https://unfccc.int/documents/645136"/>
      </x:ext>
    </extLst>
  </threadedComment>
  <threadedComment ref="J9" dT="2024-11-21T11:19:16.23" personId="{9105954E-476E-491E-BBD2-EE3F6C46AC27}" id="{9522309C-05FA-EA41-B099-0B8D8F9E2ECB}">
    <text xml:space="preserve">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ext>
    <extLst>
      <x:ext xmlns:xltc2="http://schemas.microsoft.com/office/spreadsheetml/2020/threadedcomments2" uri="{F7C98A9C-CBB3-438F-8F68-D28B6AF4A901}">
        <xltc2:checksum>1892980083</xltc2:checksum>
        <xltc2:hyperlink startIndex="65" length="35" url="https://unfccc.int/documents/461969"/>
        <xltc2:hyperlink startIndex="148" length="75" url="https://climateactiontracker.org/methodology/estimating-national-emissions/"/>
        <xltc2:hyperlink startIndex="446" length="35" url="https://unfccc.int/documents/645136"/>
      </x:ext>
    </extLst>
  </threadedComment>
  <threadedComment ref="K9" dT="2024-11-21T11:20:07.92" personId="{9105954E-476E-491E-BBD2-EE3F6C46AC27}" id="{C5504647-F542-4F49-8D04-27E5F0383954}">
    <text xml:space="preserve">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ext>
    <extLst>
      <x:ext xmlns:xltc2="http://schemas.microsoft.com/office/spreadsheetml/2020/threadedcomments2" uri="{F7C98A9C-CBB3-438F-8F68-D28B6AF4A901}">
        <xltc2:checksum>2505196556</xltc2:checksum>
        <xltc2:hyperlink startIndex="65" length="35" url="https://unfccc.int/documents/461969"/>
        <xltc2:hyperlink startIndex="148" length="75" url="https://climateactiontracker.org/methodology/estimating-national-emissions/"/>
        <xltc2:hyperlink startIndex="446" length="35" url="https://unfccc.int/documents/645136"/>
      </x:ext>
    </extLst>
  </threadedComment>
  <threadedComment ref="L9" dT="2024-11-21T11:20:51.93" personId="{9105954E-476E-491E-BBD2-EE3F6C46AC27}" id="{E42AAC30-DD08-8C40-B836-091E15BCC08B}">
    <text xml:space="preserve">From the Russian Federation, 2022 Common Reporting Format Table: https://unfccc.int/documents/461969, using the values from Climate Action Tracker: https://climateactiontracker.org/methodology/estimating-national-emissions/. The Russian Federation National Inventory Report submitted with Russia’s First Biennial Transparency Report contains different emissions as they include significantly higher LUCF reductions than previous GHG inventories: https://unfccc.int/documents/645136. </text>
    <extLst>
      <x:ext xmlns:xltc2="http://schemas.microsoft.com/office/spreadsheetml/2020/threadedcomments2" uri="{F7C98A9C-CBB3-438F-8F68-D28B6AF4A901}">
        <xltc2:checksum>1892980083</xltc2:checksum>
        <xltc2:hyperlink startIndex="65" length="35" url="https://unfccc.int/documents/461969"/>
        <xltc2:hyperlink startIndex="148" length="75" url="https://climateactiontracker.org/methodology/estimating-national-emissions/"/>
        <xltc2:hyperlink startIndex="446" length="35" url="https://unfccc.int/documents/645136"/>
      </x:ext>
    </extLst>
  </threadedComment>
  <threadedComment ref="M9" dT="2025-02-19T16:19:25.46" personId="{9105954E-476E-491E-BBD2-EE3F6C46AC27}" id="{9BD476D6-3039-B04C-B02D-85EF6C4754AC}">
    <text>The Russian Federation National Inventory Report submitted with Russia’s First Biennial Transparency, reported this as 1,137 MtCO2e but this wasn’t included as they use significantly different LUCF values than previous reporting: https://unfccc.int/documents/645136.</text>
    <extLst>
      <x:ext xmlns:xltc2="http://schemas.microsoft.com/office/spreadsheetml/2020/threadedcomments2" uri="{F7C98A9C-CBB3-438F-8F68-D28B6AF4A901}">
        <xltc2:checksum>912994208</xltc2:checksum>
        <xltc2:hyperlink startIndex="230" length="35" url="https://unfccc.int/documents/645136"/>
      </x:ext>
    </extLst>
  </threadedComment>
  <threadedComment ref="N9" dT="2025-02-19T16:19:32.20" personId="{9105954E-476E-491E-BBD2-EE3F6C46AC27}" id="{326C34BD-4189-6443-B6B3-420625BAA727}">
    <text>The Russian Federation National Inventory Report submitted with Russia’s First Biennial Transparency, reported this as 813 MtCO2e but this wasn’t included as they use significantly different LUCF values than previous reporting: https://unfccc.int/documents/645136.</text>
    <extLst>
      <x:ext xmlns:xltc2="http://schemas.microsoft.com/office/spreadsheetml/2020/threadedcomments2" uri="{F7C98A9C-CBB3-438F-8F68-D28B6AF4A901}">
        <xltc2:checksum>3681379096</xltc2:checksum>
        <xltc2:hyperlink startIndex="228" length="35" url="https://unfccc.int/documents/645136"/>
      </x:ext>
    </extLst>
  </threadedComment>
  <threadedComment ref="H10" dT="2025-02-19T16:25:12.51" personId="{9105954E-476E-491E-BBD2-EE3F6C46AC27}" id="{CAB3B4A1-AE53-5F47-8DEC-E60FDF3939C3}">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I10" dT="2025-02-19T16:25:28.68" personId="{9105954E-476E-491E-BBD2-EE3F6C46AC27}" id="{27F17D09-A61A-0F41-A517-00F7AED4733A}">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J10" dT="2025-02-19T16:25:36.41" personId="{9105954E-476E-491E-BBD2-EE3F6C46AC27}" id="{0FD27637-7220-3B44-836F-6EB782448540}">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K10" dT="2025-02-19T16:25:44.92" personId="{9105954E-476E-491E-BBD2-EE3F6C46AC27}" id="{5CE2100D-0C9D-1344-9AED-3EFA69F26410}">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L10" dT="2025-02-19T16:25:51.71" personId="{9105954E-476E-491E-BBD2-EE3F6C46AC27}" id="{9E25CB59-1E15-4248-A1AB-C2BC9EB9FF5E}">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M10" dT="2025-02-19T16:25:58.51" personId="{9105954E-476E-491E-BBD2-EE3F6C46AC27}" id="{DBA85576-5871-C748-BF62-1882CE003E3C}">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N10" dT="2025-02-19T16:26:06.41" personId="{9105954E-476E-491E-BBD2-EE3F6C46AC27}" id="{8AF8F2C8-1624-9844-BE59-B3EF0AD3A55A}">
    <text xml:space="preserve">From First Biennial Transparency Report: https://unfccc.int/documents/645110. </text>
    <extLst>
      <x:ext xmlns:xltc2="http://schemas.microsoft.com/office/spreadsheetml/2020/threadedcomments2" uri="{F7C98A9C-CBB3-438F-8F68-D28B6AF4A901}">
        <xltc2:checksum>2681144746</xltc2:checksum>
        <xltc2:hyperlink startIndex="41" length="35" url="https://unfccc.int/documents/645110"/>
      </x:ext>
    </extLst>
  </threadedComment>
  <threadedComment ref="H11" dT="2024-11-21T11:25:19.84" personId="{9105954E-476E-491E-BBD2-EE3F6C46AC27}" id="{C40E8E87-71C5-6341-BE68-DECFF56B7235}">
    <text>From First Biennial Transparency Report: https://unfccc.int/documents/645033. The UNFCCC database lists this at: 5606.38 MtCO2e.</text>
    <extLst>
      <x:ext xmlns:xltc2="http://schemas.microsoft.com/office/spreadsheetml/2020/threadedcomments2" uri="{F7C98A9C-CBB3-438F-8F68-D28B6AF4A901}">
        <xltc2:checksum>97962768</xltc2:checksum>
        <xltc2:hyperlink startIndex="41" length="35" url="https://unfccc.int/documents/645033"/>
      </x:ext>
    </extLst>
  </threadedComment>
  <threadedComment ref="I11" dT="2024-11-21T11:25:55.58" personId="{9105954E-476E-491E-BBD2-EE3F6C46AC27}" id="{69BF7DFD-5E06-2B4E-B463-3C01799DCB7D}">
    <text>From First Biennial Transparency Report: https://unfccc.int/documents/645033. The UNFCCC database lists this at: 6696.26 MtCO2e.</text>
    <extLst>
      <x:ext xmlns:xltc2="http://schemas.microsoft.com/office/spreadsheetml/2020/threadedcomments2" uri="{F7C98A9C-CBB3-438F-8F68-D28B6AF4A901}">
        <xltc2:checksum>4196165850</xltc2:checksum>
        <xltc2:hyperlink startIndex="41" length="35" url="https://unfccc.int/documents/645033"/>
      </x:ext>
    </extLst>
  </threadedComment>
  <threadedComment ref="J11" dT="2024-11-21T11:26:45.29" personId="{9105954E-476E-491E-BBD2-EE3F6C46AC27}" id="{E721093F-7AF1-EE40-B709-10586ADA5451}">
    <text>From First Biennial Transparency Report: https://unfccc.int/documents/645033. The UNFCCC database lists this at: 6065.5 MtCO2e.</text>
    <extLst>
      <x:ext xmlns:xltc2="http://schemas.microsoft.com/office/spreadsheetml/2020/threadedcomments2" uri="{F7C98A9C-CBB3-438F-8F68-D28B6AF4A901}">
        <xltc2:checksum>1715900654</xltc2:checksum>
        <xltc2:hyperlink startIndex="41" length="35" url="https://unfccc.int/documents/645033"/>
      </x:ext>
    </extLst>
  </threadedComment>
  <threadedComment ref="K11" dT="2024-11-21T11:27:27.30" personId="{9105954E-476E-491E-BBD2-EE3F6C46AC27}" id="{650365DC-0757-2145-B8CE-1109F3217B3D}">
    <text>From First Biennial Transparency Report: https://unfccc.int/documents/645033. The UNFCCC database lists this at: 5913.87 MtCO2e.</text>
    <extLst>
      <x:ext xmlns:xltc2="http://schemas.microsoft.com/office/spreadsheetml/2020/threadedcomments2" uri="{F7C98A9C-CBB3-438F-8F68-D28B6AF4A901}">
        <xltc2:checksum>3311179882</xltc2:checksum>
        <xltc2:hyperlink startIndex="41" length="35" url="https://unfccc.int/documents/645033"/>
      </x:ext>
    </extLst>
  </threadedComment>
  <threadedComment ref="L11" dT="2024-11-21T11:28:06.27" personId="{9105954E-476E-491E-BBD2-EE3F6C46AC27}" id="{8C74AA3E-61D8-C447-975E-D02E5EFB7BA5}">
    <text>From First Biennial Transparency Report: https://unfccc.int/documents/645033. The UNFCCC database lists this at: 5249.81 MtCO2e.</text>
    <extLst>
      <x:ext xmlns:xltc2="http://schemas.microsoft.com/office/spreadsheetml/2020/threadedcomments2" uri="{F7C98A9C-CBB3-438F-8F68-D28B6AF4A901}">
        <xltc2:checksum>359186539</xltc2:checksum>
        <xltc2:hyperlink startIndex="41" length="35" url="https://unfccc.int/documents/645033"/>
      </x:ext>
    </extLst>
  </threadedComment>
  <threadedComment ref="M11" dT="2025-02-19T16:58:20.55" personId="{9105954E-476E-491E-BBD2-EE3F6C46AC27}" id="{4BAF74E9-D63E-9E45-A3BE-9D90399511C7}">
    <text>From First Biennial Transparency Report: https://unfccc.int/documents/645033.</text>
    <extLst>
      <x:ext xmlns:xltc2="http://schemas.microsoft.com/office/spreadsheetml/2020/threadedcomments2" uri="{F7C98A9C-CBB3-438F-8F68-D28B6AF4A901}">
        <xltc2:checksum>3268811828</xltc2:checksum>
        <xltc2:hyperlink startIndex="41" length="35" url="https://unfccc.int/documents/645033"/>
      </x:ext>
    </extLst>
  </threadedComment>
  <threadedComment ref="N11" dT="2025-02-19T16:58:28.95" personId="{9105954E-476E-491E-BBD2-EE3F6C46AC27}" id="{194903E6-2D2C-4C44-9AFF-F7C042E352C1}">
    <text>From First Biennial Transparency Report: https://unfccc.int/documents/645033.</text>
    <extLst>
      <x:ext xmlns:xltc2="http://schemas.microsoft.com/office/spreadsheetml/2020/threadedcomments2" uri="{F7C98A9C-CBB3-438F-8F68-D28B6AF4A901}">
        <xltc2:checksum>3268811828</xltc2:checksum>
        <xltc2:hyperlink startIndex="41" length="35" url="https://unfccc.int/documents/645033"/>
      </x:ext>
    </extLst>
  </threadedComment>
  <threadedComment ref="H13" dT="2024-11-21T11:02:19.73" personId="{9105954E-476E-491E-BBD2-EE3F6C46AC27}" id="{40BC73EC-A4C0-F840-8F54-2E3716498CC9}">
    <text>From National Inventory Report submitted with Argentina’s First Biennial Transparency Report: https://unfccc.int/documents/645002. The UNFCCC database lists this at: 216.29 MtCO2e.</text>
    <extLst>
      <x:ext xmlns:xltc2="http://schemas.microsoft.com/office/spreadsheetml/2020/threadedcomments2" uri="{F7C98A9C-CBB3-438F-8F68-D28B6AF4A901}">
        <xltc2:checksum>481049254</xltc2:checksum>
        <xltc2:hyperlink startIndex="94" length="35" url="https://unfccc.int/documents/645002"/>
      </x:ext>
    </extLst>
  </threadedComment>
  <threadedComment ref="I13" dT="2025-02-19T17:38:36.03" personId="{9105954E-476E-491E-BBD2-EE3F6C46AC27}" id="{0B72E565-B6A7-D040-94EB-CFB04C2E833E}">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J13" dT="2025-02-19T17:38:44.27" personId="{9105954E-476E-491E-BBD2-EE3F6C46AC27}" id="{AA79B297-C109-9C4C-88E3-4CD27E202A8E}">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K13" dT="2025-02-19T17:38:52.03" personId="{9105954E-476E-491E-BBD2-EE3F6C46AC27}" id="{10A8972B-76EF-9A42-9FDC-6ECF28F447E5}">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L13" dT="2025-02-19T17:39:03.52" personId="{9105954E-476E-491E-BBD2-EE3F6C46AC27}" id="{144BAAFD-7765-9E44-9C10-FE189CC97E2F}">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M13" dT="2025-02-19T17:39:11.31" personId="{9105954E-476E-491E-BBD2-EE3F6C46AC27}" id="{B0C45452-0C5E-7840-AE05-273BBCFB75CB}">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N13" dT="2025-02-19T17:39:22.43" personId="{9105954E-476E-491E-BBD2-EE3F6C46AC27}" id="{324ADC83-88FF-2B46-88E0-9F425DE2C553}">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AB13" dT="2025-02-20T21:36:52.78" personId="{9105954E-476E-491E-BBD2-EE3F6C46AC27}" id="{9C6853CD-235D-084A-A0EA-93ED67252D95}">
    <text>2022 LUCF values from Argentina’s First Biennial Transparency Report: https://unfccc.int/documents/645296. 2021 and 2020 values were 99.95 and 124.40 MtCO2e, respectively.</text>
    <extLst>
      <x:ext xmlns:xltc2="http://schemas.microsoft.com/office/spreadsheetml/2020/threadedcomments2" uri="{F7C98A9C-CBB3-438F-8F68-D28B6AF4A901}">
        <xltc2:checksum>478918789</xltc2:checksum>
        <xltc2:hyperlink startIndex="70" length="35" url="https://unfccc.int/documents/645296"/>
      </x:ext>
    </extLst>
  </threadedComment>
  <threadedComment ref="AJ13" dT="2025-02-19T17:52:08.58" personId="{9105954E-476E-491E-BBD2-EE3F6C46AC27}" id="{F57CC7E6-152C-4C4D-88F1-1601D9ACBA35}">
    <text>From National Inventory Report submitted with Argentina’s First Biennial Transparency Report: https://unfccc.int/documents/645002.</text>
    <extLst>
      <x:ext xmlns:xltc2="http://schemas.microsoft.com/office/spreadsheetml/2020/threadedcomments2" uri="{F7C98A9C-CBB3-438F-8F68-D28B6AF4A901}">
        <xltc2:checksum>3740789709</xltc2:checksum>
        <xltc2:hyperlink startIndex="94" length="35" url="https://unfccc.int/documents/645002"/>
      </x:ext>
    </extLst>
  </threadedComment>
  <threadedComment ref="H14" dT="2025-02-17T19:20:58.51" personId="{9105954E-476E-491E-BBD2-EE3F6C46AC27}" id="{48C9BA34-8A38-3745-9022-C0613A00A387}">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I14" dT="2024-11-14T18:58:48.02" personId="{9105954E-476E-491E-BBD2-EE3F6C46AC27}" id="{0E51C4D6-45EE-254F-954A-932567D33A63}">
    <text>From First Biennial Transparency Report: https://unfccc.int/documents/644852. Note: In the UNFCCC online database this value is reported as 2,352.53 MtCO2e</text>
    <extLst>
      <x:ext xmlns:xltc2="http://schemas.microsoft.com/office/spreadsheetml/2020/threadedcomments2" uri="{F7C98A9C-CBB3-438F-8F68-D28B6AF4A901}">
        <xltc2:checksum>4056858120</xltc2:checksum>
        <xltc2:hyperlink startIndex="41" length="35" url="https://unfccc.int/documents/644852"/>
      </x:ext>
    </extLst>
  </threadedComment>
  <threadedComment ref="J14" dT="2025-02-17T19:32:40.05" personId="{9105954E-476E-491E-BBD2-EE3F6C46AC27}" id="{24416B51-6879-9144-9E97-358FBB08DFA2}">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K14" dT="2025-02-17T19:32:50.14" personId="{9105954E-476E-491E-BBD2-EE3F6C46AC27}" id="{CEF5D0EE-6CCA-564B-89ED-498B499FE70F}">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L14" dT="2025-02-17T19:23:31.05" personId="{9105954E-476E-491E-BBD2-EE3F6C46AC27}" id="{D55CDB39-0926-AC49-B793-02004F3F301B}">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M14" dT="2025-02-17T19:33:01.57" personId="{9105954E-476E-491E-BBD2-EE3F6C46AC27}" id="{FBC82D83-208F-1349-98D2-2F6808A6136D}">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N14" dT="2025-02-17T19:54:28.35" personId="{9105954E-476E-491E-BBD2-EE3F6C46AC27}" id="{9AF97219-9320-B845-83C0-9C56BBFB7218}">
    <text xml:space="preserve">From First Biennial Transparency Report: https://unfccc.int/documents/644852 </text>
    <extLst>
      <x:ext xmlns:xltc2="http://schemas.microsoft.com/office/spreadsheetml/2020/threadedcomments2" uri="{F7C98A9C-CBB3-438F-8F68-D28B6AF4A901}">
        <xltc2:checksum>3977712010</xltc2:checksum>
        <xltc2:hyperlink startIndex="41" length="35" url="https://unfccc.int/documents/644852"/>
      </x:ext>
    </extLst>
  </threadedComment>
  <threadedComment ref="AB14" dT="2025-02-20T21:41:05.13" personId="{9105954E-476E-491E-BBD2-EE3F6C46AC27}" id="{4EF77965-B569-9E48-A83E-0079D08871FA}">
    <text>2022 LUCF values from Brazil’s First Biennial Transparency Report: https://unfccc.int/documents/644852 . 2021 and 2020 values were 882.48 and 665.08 MtCO2e, respectively.</text>
    <extLst>
      <x:ext xmlns:xltc2="http://schemas.microsoft.com/office/spreadsheetml/2020/threadedcomments2" uri="{F7C98A9C-CBB3-438F-8F68-D28B6AF4A901}">
        <xltc2:checksum>2950290689</xltc2:checksum>
        <xltc2:hyperlink startIndex="67" length="35" url="https://unfccc.int/documents/644852"/>
      </x:ext>
    </extLst>
  </threadedComment>
  <threadedComment ref="I15" dT="2025-02-12T16:35:44.50" personId="{9105954E-476E-491E-BBD2-EE3F6C46AC27}" id="{74C4F16A-2D66-2D4C-B6FD-F4027EFD9F23}">
    <text>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ext>
    <extLst>
      <x:ext xmlns:xltc2="http://schemas.microsoft.com/office/spreadsheetml/2020/threadedcomments2" uri="{F7C98A9C-CBB3-438F-8F68-D28B6AF4A901}">
        <xltc2:checksum>625092505</xltc2:checksum>
        <xltc2:hyperlink startIndex="55" length="35" url="https://unfccc.int/documents/645296"/>
      </x:ext>
    </extLst>
  </threadedComment>
  <threadedComment ref="L15" dT="2025-02-12T16:39:10.13" personId="{9105954E-476E-491E-BBD2-EE3F6C46AC27}" id="{71F5DF0A-E744-1F44-B434-B7B5C494F5BF}">
    <text>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ext>
    <extLst>
      <x:ext xmlns:xltc2="http://schemas.microsoft.com/office/spreadsheetml/2020/threadedcomments2" uri="{F7C98A9C-CBB3-438F-8F68-D28B6AF4A901}">
        <xltc2:checksum>625092505</xltc2:checksum>
        <xltc2:hyperlink startIndex="55" length="35" url="https://unfccc.int/documents/645296"/>
      </x:ext>
    </extLst>
  </threadedComment>
  <threadedComment ref="M15" dT="2025-02-12T16:30:32.45" personId="{9105954E-476E-491E-BBD2-EE3F6C46AC27}" id="{CAB6EF27-7BB2-3745-A4F3-B7F82E348FE4}">
    <text>Based upon China’s First Biennial Transparency Report: https://unfccc.int/documents/645296. Excludes some emissions according to the submission: “During the current inventory compilation process, due to limitations in underlying data statistics and other issues, the following sources/sinks were not included: CO2 transport and storage; uncontrolled combustion and burning coal dumps; other process uses of carbonates; emissions from agricultural soils due to application of lime and dolomite, etc.; N2O emissions from wetlands; and nitrogen trifluoride (NF3) emissions.”</text>
    <extLst>
      <x:ext xmlns:xltc2="http://schemas.microsoft.com/office/spreadsheetml/2020/threadedcomments2" uri="{F7C98A9C-CBB3-438F-8F68-D28B6AF4A901}">
        <xltc2:checksum>625092505</xltc2:checksum>
        <xltc2:hyperlink startIndex="55" length="35" url="https://unfccc.int/documents/645296"/>
      </x:ext>
    </extLst>
  </threadedComment>
  <threadedComment ref="AB15" dT="2025-02-20T18:36:38.96" personId="{9105954E-476E-491E-BBD2-EE3F6C46AC27}" id="{F466D17B-043D-5F4D-BE2B-2F9D9C26C59B}">
    <text>2021 LUCF values from China’s First Biennial Transparency Report: https://unfccc.int/documents/645296. Values in 2020 were 1,303 MtCO2e.</text>
    <extLst>
      <x:ext xmlns:xltc2="http://schemas.microsoft.com/office/spreadsheetml/2020/threadedcomments2" uri="{F7C98A9C-CBB3-438F-8F68-D28B6AF4A901}">
        <xltc2:checksum>831752912</xltc2:checksum>
        <xltc2:hyperlink startIndex="66" length="35" url="https://unfccc.int/documents/645296"/>
      </x:ext>
    </extLst>
  </threadedComment>
  <threadedComment ref="H16" dT="2025-04-04T20:02:21.35" personId="{9105954E-476E-491E-BBD2-EE3F6C46AC27}" id="{8EB71DC1-9898-B941-8301-D57116F947AC}">
    <text xml:space="preserve">India’s reported 1994 emissions with LUCF were 1,229 MtCO2e: https://unfccc.int/documents/645149. </text>
    <extLst>
      <x:ext xmlns:xltc2="http://schemas.microsoft.com/office/spreadsheetml/2020/threadedcomments2" uri="{F7C98A9C-CBB3-438F-8F68-D28B6AF4A901}">
        <xltc2:checksum>3501415192</xltc2:checksum>
        <xltc2:hyperlink startIndex="61" length="35" url="https://unfccc.int/documents/645149"/>
      </x:ext>
    </extLst>
  </threadedComment>
  <threadedComment ref="I16" dT="2025-04-04T20:03:05.92" personId="{9105954E-476E-491E-BBD2-EE3F6C46AC27}" id="{86A38D1A-76A5-D943-854B-4526D57A617B}">
    <text xml:space="preserve">India’s reported 2007 emissions with LUCF were 1,772 MtCO2e: https://unfccc.int/documents/645149. </text>
    <extLst>
      <x:ext xmlns:xltc2="http://schemas.microsoft.com/office/spreadsheetml/2020/threadedcomments2" uri="{F7C98A9C-CBB3-438F-8F68-D28B6AF4A901}">
        <xltc2:checksum>733774339</xltc2:checksum>
        <xltc2:hyperlink startIndex="61" length="35" url="https://unfccc.int/documents/645149"/>
      </x:ext>
    </extLst>
  </threadedComment>
  <threadedComment ref="J16" dT="2025-04-04T20:04:23.06" personId="{9105954E-476E-491E-BBD2-EE3F6C46AC27}" id="{EAD16D4C-2B8D-C94B-B08D-4A8FF171EF23}">
    <text>India’s reported 2004 emissions with LUCF were 2,306 MtCO2e. Emissions in 2016 were 2,531: https://unfccc.int/documents/645149.</text>
    <extLst>
      <x:ext xmlns:xltc2="http://schemas.microsoft.com/office/spreadsheetml/2020/threadedcomments2" uri="{F7C98A9C-CBB3-438F-8F68-D28B6AF4A901}">
        <xltc2:checksum>1255674221</xltc2:checksum>
        <xltc2:hyperlink startIndex="91" length="35" url="https://unfccc.int/documents/645149"/>
      </x:ext>
    </extLst>
  </threadedComment>
  <threadedComment ref="K16" dT="2025-03-11T20:58:43.04" personId="{9105954E-476E-491E-BBD2-EE3F6C46AC27}" id="{F64C91F1-FB8F-FD47-B41F-152966DF342E}">
    <text xml:space="preserve">From India’s Fourth Biennial Update Report: https://unfccc.int/documents/645149 </text>
    <extLst>
      <x:ext xmlns:xltc2="http://schemas.microsoft.com/office/spreadsheetml/2020/threadedcomments2" uri="{F7C98A9C-CBB3-438F-8F68-D28B6AF4A901}">
        <xltc2:checksum>2994126202</xltc2:checksum>
        <xltc2:hyperlink startIndex="44" length="35" url="https://unfccc.int/documents/645149"/>
      </x:ext>
    </extLst>
  </threadedComment>
  <threadedComment ref="L16" dT="2025-03-11T20:58:52.10" personId="{9105954E-476E-491E-BBD2-EE3F6C46AC27}" id="{D463DD6F-8198-0D4D-9D69-5419EC59CB4D}">
    <text xml:space="preserve">From India’s Fourth Biennial Update Report: https://unfccc.int/documents/645149 </text>
    <extLst>
      <x:ext xmlns:xltc2="http://schemas.microsoft.com/office/spreadsheetml/2020/threadedcomments2" uri="{F7C98A9C-CBB3-438F-8F68-D28B6AF4A901}">
        <xltc2:checksum>2994126202</xltc2:checksum>
        <xltc2:hyperlink startIndex="44" length="35" url="https://unfccc.int/documents/645149"/>
      </x:ext>
    </extLst>
  </threadedComment>
  <threadedComment ref="AB16" dT="2025-03-03T23:17:28.12" personId="{9105954E-476E-491E-BBD2-EE3F6C46AC27}" id="{ECA8027A-FB81-9945-9904-0811B018B61B}">
    <text>2020 values from India’s Fourth Biennial Update Report: https://unfccc.int/documents/645149. 2019 value was -485 MtCO2e.</text>
    <extLst>
      <x:ext xmlns:xltc2="http://schemas.microsoft.com/office/spreadsheetml/2020/threadedcomments2" uri="{F7C98A9C-CBB3-438F-8F68-D28B6AF4A901}">
        <xltc2:checksum>1730934817</xltc2:checksum>
        <xltc2:hyperlink startIndex="56" length="35" url="https://unfccc.int/documents/645149"/>
      </x:ext>
    </extLst>
  </threadedComment>
  <threadedComment ref="I17" dT="2025-02-17T20:01:11.99" personId="{9105954E-476E-491E-BBD2-EE3F6C46AC27}" id="{042AE9BC-AA90-B046-8505-4D874C3E55F2}">
    <text xml:space="preserve">From First Biennial Transparency Report: https://unfccc.int/documents/645085 </text>
    <extLst>
      <x:ext xmlns:xltc2="http://schemas.microsoft.com/office/spreadsheetml/2020/threadedcomments2" uri="{F7C98A9C-CBB3-438F-8F68-D28B6AF4A901}">
        <xltc2:checksum>574542021</xltc2:checksum>
        <xltc2:hyperlink startIndex="41" length="35" url="https://unfccc.int/documents/645085"/>
      </x:ext>
    </extLst>
  </threadedComment>
  <threadedComment ref="J17" dT="2025-02-17T20:01:20.34" personId="{9105954E-476E-491E-BBD2-EE3F6C46AC27}" id="{49DE4F62-702C-D240-94F8-F69B5C537268}">
    <text>From First Biennial Transparency Report: https://unfccc.int/documents/645085</text>
    <extLst>
      <x:ext xmlns:xltc2="http://schemas.microsoft.com/office/spreadsheetml/2020/threadedcomments2" uri="{F7C98A9C-CBB3-438F-8F68-D28B6AF4A901}">
        <xltc2:checksum>2216632958</xltc2:checksum>
        <xltc2:hyperlink startIndex="41" length="35" url="https://unfccc.int/documents/645085"/>
      </x:ext>
    </extLst>
  </threadedComment>
  <threadedComment ref="K17" dT="2025-02-17T20:01:29.72" personId="{9105954E-476E-491E-BBD2-EE3F6C46AC27}" id="{1C3805F2-FCDC-F14C-BDE5-486F0CB91D14}">
    <text>From First Biennial Transparency Report: https://unfccc.int/documents/645085</text>
    <extLst>
      <x:ext xmlns:xltc2="http://schemas.microsoft.com/office/spreadsheetml/2020/threadedcomments2" uri="{F7C98A9C-CBB3-438F-8F68-D28B6AF4A901}">
        <xltc2:checksum>2216632958</xltc2:checksum>
        <xltc2:hyperlink startIndex="41" length="35" url="https://unfccc.int/documents/645085"/>
      </x:ext>
    </extLst>
  </threadedComment>
  <threadedComment ref="L17" dT="2025-02-17T20:01:36.94" personId="{9105954E-476E-491E-BBD2-EE3F6C46AC27}" id="{A7D617F9-28FD-7C46-9456-519F176D664A}">
    <text>From First Biennial Transparency Report: https://unfccc.int/documents/645085</text>
    <extLst>
      <x:ext xmlns:xltc2="http://schemas.microsoft.com/office/spreadsheetml/2020/threadedcomments2" uri="{F7C98A9C-CBB3-438F-8F68-D28B6AF4A901}">
        <xltc2:checksum>2216632958</xltc2:checksum>
        <xltc2:hyperlink startIndex="41" length="35" url="https://unfccc.int/documents/645085"/>
      </x:ext>
    </extLst>
  </threadedComment>
  <threadedComment ref="M17" dT="2025-02-17T20:01:44.99" personId="{9105954E-476E-491E-BBD2-EE3F6C46AC27}" id="{3D9F5F0A-D766-C543-9858-99736DC4EB47}">
    <text>From First Biennial Transparency Report: https://unfccc.int/documents/645085</text>
    <extLst>
      <x:ext xmlns:xltc2="http://schemas.microsoft.com/office/spreadsheetml/2020/threadedcomments2" uri="{F7C98A9C-CBB3-438F-8F68-D28B6AF4A901}">
        <xltc2:checksum>2216632958</xltc2:checksum>
        <xltc2:hyperlink startIndex="41" length="35" url="https://unfccc.int/documents/645085"/>
      </x:ext>
    </extLst>
  </threadedComment>
  <threadedComment ref="N17" dT="2025-02-17T20:23:04.17" personId="{9105954E-476E-491E-BBD2-EE3F6C46AC27}" id="{3F3C29AE-DDB0-BB41-911F-4BDAE731D48B}">
    <text>From First Biennial Transparency Report: https://unfccc.int/documents/645085</text>
    <extLst>
      <x:ext xmlns:xltc2="http://schemas.microsoft.com/office/spreadsheetml/2020/threadedcomments2" uri="{F7C98A9C-CBB3-438F-8F68-D28B6AF4A901}">
        <xltc2:checksum>2216632958</xltc2:checksum>
        <xltc2:hyperlink startIndex="41" length="35" url="https://unfccc.int/documents/645085"/>
      </x:ext>
    </extLst>
  </threadedComment>
  <threadedComment ref="AB17" dT="2025-02-20T22:12:05.86" personId="{9105954E-476E-491E-BBD2-EE3F6C46AC27}" id="{AD172573-F2EB-964B-A896-BFA123CB6C37}">
    <text>2022 LUCF values from Indonesia’s First Biennial Transparency Report:https://unfccc.int/documents/645085. 2021 and 2020 values were 326.28 and 375.88 MtCO2e, respectively.</text>
    <extLst>
      <x:ext xmlns:xltc2="http://schemas.microsoft.com/office/spreadsheetml/2020/threadedcomments2" uri="{F7C98A9C-CBB3-438F-8F68-D28B6AF4A901}">
        <xltc2:checksum>3797754528</xltc2:checksum>
        <xltc2:hyperlink startIndex="69" length="35" url="https://unfccc.int/documents/645085"/>
      </x:ext>
    </extLst>
  </threadedComment>
  <threadedComment ref="H18" dT="2024-11-21T11:32:59.56" personId="{9105954E-476E-491E-BBD2-EE3F6C46AC27}" id="{51F73ACD-17EC-4448-B650-8F1D11A83B3A}">
    <text>From First Biennial Transparency Report: https://unfccc.int/documents/645206. The UNFCCC database lists this at: 456.58 MtCO2e.</text>
    <extLst>
      <x:ext xmlns:xltc2="http://schemas.microsoft.com/office/spreadsheetml/2020/threadedcomments2" uri="{F7C98A9C-CBB3-438F-8F68-D28B6AF4A901}">
        <xltc2:checksum>3054660126</xltc2:checksum>
        <xltc2:hyperlink startIndex="41" length="35" url="https://unfccc.int/documents/645206"/>
      </x:ext>
    </extLst>
  </threadedComment>
  <threadedComment ref="K18" dT="2025-02-17T20:23:58.21" personId="{9105954E-476E-491E-BBD2-EE3F6C46AC27}" id="{139C9B66-9349-0443-9FB2-49A627C548C4}">
    <text>From First Biennial Transparency Report: https://unfccc.int/documents/645206.</text>
    <extLst>
      <x:ext xmlns:xltc2="http://schemas.microsoft.com/office/spreadsheetml/2020/threadedcomments2" uri="{F7C98A9C-CBB3-438F-8F68-D28B6AF4A901}">
        <xltc2:checksum>2065346706</xltc2:checksum>
        <xltc2:hyperlink startIndex="41" length="35" url="https://unfccc.int/documents/645206"/>
      </x:ext>
    </extLst>
  </threadedComment>
  <threadedComment ref="L18" dT="2025-02-17T20:24:22.65" personId="{9105954E-476E-491E-BBD2-EE3F6C46AC27}" id="{E8D84A17-ABB9-D141-A13C-BF70E7512D19}">
    <text>From First Biennial Transparency Report: https://unfccc.int/documents/645206.</text>
    <extLst>
      <x:ext xmlns:xltc2="http://schemas.microsoft.com/office/spreadsheetml/2020/threadedcomments2" uri="{F7C98A9C-CBB3-438F-8F68-D28B6AF4A901}">
        <xltc2:checksum>2065346706</xltc2:checksum>
        <xltc2:hyperlink startIndex="41" length="35" url="https://unfccc.int/documents/645206"/>
      </x:ext>
    </extLst>
  </threadedComment>
  <threadedComment ref="M18" dT="2025-02-17T20:24:30.42" personId="{9105954E-476E-491E-BBD2-EE3F6C46AC27}" id="{A47FABAD-EB99-8147-A493-79A4908DEAF7}">
    <text>From First Biennial Transparency Report: https://unfccc.int/documents/645206.</text>
    <extLst>
      <x:ext xmlns:xltc2="http://schemas.microsoft.com/office/spreadsheetml/2020/threadedcomments2" uri="{F7C98A9C-CBB3-438F-8F68-D28B6AF4A901}">
        <xltc2:checksum>2065346706</xltc2:checksum>
        <xltc2:hyperlink startIndex="41" length="35" url="https://unfccc.int/documents/645206"/>
      </x:ext>
    </extLst>
  </threadedComment>
  <threadedComment ref="N18" dT="2025-02-17T20:24:36.99" personId="{9105954E-476E-491E-BBD2-EE3F6C46AC27}" id="{869DF098-D848-0244-871D-6E135FE80896}">
    <text>From First Biennial Transparency Report: https://unfccc.int/documents/645206.</text>
    <extLst>
      <x:ext xmlns:xltc2="http://schemas.microsoft.com/office/spreadsheetml/2020/threadedcomments2" uri="{F7C98A9C-CBB3-438F-8F68-D28B6AF4A901}">
        <xltc2:checksum>2065346706</xltc2:checksum>
        <xltc2:hyperlink startIndex="41" length="35" url="https://unfccc.int/documents/645206"/>
      </x:ext>
    </extLst>
  </threadedComment>
  <threadedComment ref="AB18" dT="2025-02-21T19:38:19.95" personId="{9105954E-476E-491E-BBD2-EE3F6C46AC27}" id="{3C8EA7DF-BD8D-284E-9441-F862184D83BE}">
    <text>2022 LUCF values from Mexico’s First Biennial Transparency Report: https://unfccc.int/documents/645206. 2021 and 2020 values were -186.9 and -183.9 MtCO2e, respectively.</text>
    <extLst>
      <x:ext xmlns:xltc2="http://schemas.microsoft.com/office/spreadsheetml/2020/threadedcomments2" uri="{F7C98A9C-CBB3-438F-8F68-D28B6AF4A901}">
        <xltc2:checksum>1519858615</xltc2:checksum>
        <xltc2:hyperlink startIndex="67" length="35" url="https://unfccc.int/documents/645206"/>
      </x:ext>
    </extLst>
  </threadedComment>
  <threadedComment ref="H19" dT="2025-03-12T15:25:38.62" personId="{9105954E-476E-491E-BBD2-EE3F6C46AC27}" id="{CECFD3BD-EF59-0A4D-A481-4FE99AC5A5CE}">
    <text>From UNFCCC database on national reporting.</text>
  </threadedComment>
  <threadedComment ref="K19" dT="2025-03-12T15:35:54.87" personId="{9105954E-476E-491E-BBD2-EE3F6C46AC27}" id="{7F977CA4-C203-5B4A-9C49-511B62DDE52A}">
    <text>From Saudi Arabia’s Second Biennial Update Report: https://unfccc.int/documents/637725. Only includes CO2, CH4, N20, and LUCF (so doesn’t include emissions of HFCs, PFCs, SF6, and NF3.</text>
    <extLst>
      <x:ext xmlns:xltc2="http://schemas.microsoft.com/office/spreadsheetml/2020/threadedcomments2" uri="{F7C98A9C-CBB3-438F-8F68-D28B6AF4A901}">
        <xltc2:checksum>1667391815</xltc2:checksum>
        <xltc2:hyperlink startIndex="51" length="35" url="https://unfccc.int/documents/637725"/>
      </x:ext>
    </extLst>
  </threadedComment>
  <threadedComment ref="AB19" dT="2025-03-03T23:17:45.03" personId="{9105954E-476E-491E-BBD2-EE3F6C46AC27}" id="{6420337F-8BEB-364B-82C4-3922CB327763}">
    <text>2021 values from WRI’s Climate Watch Data.</text>
  </threadedComment>
  <threadedComment ref="I20" dT="2025-02-18T02:19:16.51" personId="{9105954E-476E-491E-BBD2-EE3F6C46AC27}" id="{8D68B791-C80F-7246-BE07-E4801C5BECC0}">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J20" dT="2025-02-18T02:19:23.99" personId="{9105954E-476E-491E-BBD2-EE3F6C46AC27}" id="{F9A3698F-60A8-EE4F-A67D-8978861FE3C5}">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K20" dT="2025-02-18T02:19:31.20" personId="{9105954E-476E-491E-BBD2-EE3F6C46AC27}" id="{229D63C2-DCA4-1C4E-970E-938854AD6CEA}">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L20" dT="2025-02-18T02:19:38.11" personId="{9105954E-476E-491E-BBD2-EE3F6C46AC27}" id="{002C4BCA-C03D-F344-B0D7-8F6F36901B0F}">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M20" dT="2025-02-18T02:19:46.12" personId="{9105954E-476E-491E-BBD2-EE3F6C46AC27}" id="{ABDDA5CF-0E18-0343-8DD6-B179478284ED}">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N20" dT="2025-02-18T02:19:52.84" personId="{9105954E-476E-491E-BBD2-EE3F6C46AC27}" id="{C7351398-F6FC-F142-B35E-21A14D1B565F}">
    <text>From 9th National Inventory Report (NIR): https://www.dffe.gov.za/sites/default/files/legislations/nemaq_nggireportt_g52067gon5850.pdf. Values using GWPs from AR5 as reported in the South African NIR.</text>
    <extLst>
      <x:ext xmlns:xltc2="http://schemas.microsoft.com/office/spreadsheetml/2020/threadedcomments2" uri="{F7C98A9C-CBB3-438F-8F68-D28B6AF4A901}">
        <xltc2:checksum>2720038303</xltc2:checksum>
        <xltc2:hyperlink startIndex="42" length="92" url="https://www.dffe.gov.za/sites/default/files/legislations/nemaq_nggireportt_g52067gon5850.pdf"/>
      </x:ext>
    </extLst>
  </threadedComment>
  <threadedComment ref="AB20" dT="2025-02-21T19:48:20.89" personId="{9105954E-476E-491E-BBD2-EE3F6C46AC27}" id="{06EAD1FE-1505-514B-9859-5742D0F82CDC}">
    <text>2022 values from South Africa’s 9th National Inventory Report (NIR): https://www.dffe.gov.za/sites/default/files/legislations/nemaq_nggireportt_g52067gon5850.pdf. 2021 and 2020 values were -22.41 and -35.09 MtCO2e, respectively.</text>
    <extLst>
      <x:ext xmlns:xltc2="http://schemas.microsoft.com/office/spreadsheetml/2020/threadedcomments2" uri="{F7C98A9C-CBB3-438F-8F68-D28B6AF4A901}">
        <xltc2:checksum>1578878527</xltc2:checksum>
        <xltc2:hyperlink startIndex="69" length="92" url="https://www.dffe.gov.za/sites/default/files/legislations/nemaq_nggireportt_g52067gon5850.pdf"/>
      </x:ext>
    </extLst>
  </threadedComment>
  <threadedComment ref="H21" dT="2025-02-18T01:47:13.14" personId="{9105954E-476E-491E-BBD2-EE3F6C46AC27}" id="{2785EC8B-06C1-3846-B450-7262163A076C}">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I21" dT="2025-03-26T21:07:12.25" personId="{9105954E-476E-491E-BBD2-EE3F6C46AC27}" id="{C9F9C482-73C3-3B49-AC93-B4B71CC1589C}">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J21" dT="2025-03-26T21:07:21.74" personId="{9105954E-476E-491E-BBD2-EE3F6C46AC27}" id="{374A891B-3CD2-D34E-BCD8-0AD70794846F}">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K21" dT="2025-03-26T21:07:29.98" personId="{9105954E-476E-491E-BBD2-EE3F6C46AC27}" id="{DC447595-73EA-A340-8C32-9514FCF5F732}">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L21" dT="2025-02-18T01:47:27.55" personId="{9105954E-476E-491E-BBD2-EE3F6C46AC27}" id="{4C8ED1B8-E4FF-7749-810F-BF2FBCCF83E3}">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M21" dT="2025-02-18T01:47:37.23" personId="{9105954E-476E-491E-BBD2-EE3F6C46AC27}" id="{7CC96472-6F5B-B648-A24B-722D4F1F274D}">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N21" dT="2025-02-18T01:47:47.15" personId="{9105954E-476E-491E-BBD2-EE3F6C46AC27}" id="{2EC0B6B8-7C2C-724B-97D7-22B002904A35}">
    <text>From South Korea GHG Inventory 1990-2022 report: https://www.gir.go.kr/home/board/read.do?pagerOffset=0&amp;maxPageItems=10&amp;maxIndexPages=10&amp;menuId=36&amp;boardId=79&amp;boardMasterId=2. Uses the 2006 IPCC Guidelines and global warming potentials from the IPCC’s Fifth Assessment report.</text>
    <extLst>
      <x:ext xmlns:xltc2="http://schemas.microsoft.com/office/spreadsheetml/2020/threadedcomments2" uri="{F7C98A9C-CBB3-438F-8F68-D28B6AF4A901}">
        <xltc2:checksum>486136223</xltc2:checksum>
        <xltc2:hyperlink startIndex="49" length="124" url="https://unfccc.int/documents/645637"/>
      </x:ext>
    </extLst>
  </threadedComment>
  <threadedComment ref="AB21" dT="2025-02-21T19:52:42.49" personId="{9105954E-476E-491E-BBD2-EE3F6C46AC27}" id="{86F4F325-96C4-4B4E-8D30-95D315787661}">
    <text>2022 values from South Korea’s First Biennial Transparency Report: https://unfccc.int/documents/645637. 2021 and 2020 values were -39.0 and -38.8 MtCO2e, respectively.</text>
    <extLst>
      <x:ext xmlns:xltc2="http://schemas.microsoft.com/office/spreadsheetml/2020/threadedcomments2" uri="{F7C98A9C-CBB3-438F-8F68-D28B6AF4A901}">
        <xltc2:checksum>3908954297</xltc2:checksum>
        <xltc2:hyperlink startIndex="67" length="35" url="https://unfccc.int/documents/645637"/>
      </x:ext>
    </extLst>
  </threadedComment>
  <threadedComment ref="AL21" dT="2025-04-24T19:39:39.35" personId="{9105954E-476E-491E-BBD2-EE3F6C46AC27}" id="{52E2F5FA-B578-A841-B921-C364EBC80A48}">
    <text>Uses the 2018 value that South Korea applies to its 2030 NDC: https://unfccc.int/sites/default/files/NDC/2022-06/211223_The%20Republic%20of%20Korea%27s%20Enhanced%20Update%20of%20its%20First%20Nationally%20Determined%20Contribution_211227_editorial%20change.pdf. This value is doesn’t include LULUCF, but South Korea quantifies its emissions cuts against that value. This 2018 emissions level is based upon South Korea’s 2020 National GHG inventory report which is different than their recent inventory reports which use the IPCC Fifth Assessment Report global warming potential values.</text>
    <extLst>
      <x:ext xmlns:xltc2="http://schemas.microsoft.com/office/spreadsheetml/2020/threadedcomments2" uri="{F7C98A9C-CBB3-438F-8F68-D28B6AF4A901}">
        <xltc2:checksum>2516790821</xltc2:checksum>
        <xltc2:hyperlink startIndex="62" length="199" url="https://unfccc.int/sites/default/files/NDC/2022-06/211223_The%20Republic%20of%20Korea%27s%20Enhanced%20Update%20of%20its%20First%20Nationally%20Determined%20Contribution_211227_editorial%20change.pdf"/>
      </x:ext>
    </extLst>
  </threadedComment>
  <threadedComment ref="AM21" dT="2025-04-25T14:42:37.61" personId="{9105954E-476E-491E-BBD2-EE3F6C46AC27}" id="{AC63EC48-C8A8-5C45-B534-3138468E1404}">
    <text>Uses the economy-wide values with LUCF from South Korea’s latest National GHG Inventory Report.</text>
  </threadedComment>
  <threadedComment ref="H22" dT="2024-11-21T11:21:47.58" personId="{9105954E-476E-491E-BBD2-EE3F6C46AC27}" id="{AED5C7F4-15B0-9A4C-B916-A20629E0F5C8}">
    <text>From First Biennial Transparency Report: https://unfccc.int/documents/643353. The UNFCCC database lists this at: 153.02 MtCO2e.</text>
    <extLst>
      <x:ext xmlns:xltc2="http://schemas.microsoft.com/office/spreadsheetml/2020/threadedcomments2" uri="{F7C98A9C-CBB3-438F-8F68-D28B6AF4A901}">
        <xltc2:checksum>1288003997</xltc2:checksum>
        <xltc2:hyperlink startIndex="41" length="35" url="https://unfccc.int/documents/643353"/>
      </x:ext>
    </extLst>
  </threadedComment>
  <threadedComment ref="I22" dT="2024-11-21T11:22:24.31" personId="{9105954E-476E-491E-BBD2-EE3F6C46AC27}" id="{B83AD72F-6808-FD47-BE53-C6451C1DD661}">
    <text>From First Biennial Transparency Report: https://unfccc.int/documents/643353. The UNFCCC database lists this at: 265.8 MtCO2e.</text>
    <extLst>
      <x:ext xmlns:xltc2="http://schemas.microsoft.com/office/spreadsheetml/2020/threadedcomments2" uri="{F7C98A9C-CBB3-438F-8F68-D28B6AF4A901}">
        <xltc2:checksum>2628473459</xltc2:checksum>
        <xltc2:hyperlink startIndex="41" length="35" url="https://unfccc.int/documents/643353"/>
      </x:ext>
    </extLst>
  </threadedComment>
  <threadedComment ref="J22" dT="2024-11-21T11:22:58.36" personId="{9105954E-476E-491E-BBD2-EE3F6C46AC27}" id="{45EAB9A3-CE4B-3041-9CEF-C8E1FCA30A96}">
    <text>From First Biennial Transparency Report: https://unfccc.int/documents/643353. The UNFCCC database lists this at: 402.16 MtCO2e.</text>
    <extLst>
      <x:ext xmlns:xltc2="http://schemas.microsoft.com/office/spreadsheetml/2020/threadedcomments2" uri="{F7C98A9C-CBB3-438F-8F68-D28B6AF4A901}">
        <xltc2:checksum>565720524</xltc2:checksum>
        <xltc2:hyperlink startIndex="41" length="35" url="https://unfccc.int/documents/643353"/>
      </x:ext>
    </extLst>
  </threadedComment>
  <threadedComment ref="K22" dT="2024-11-21T11:23:38.16" personId="{9105954E-476E-491E-BBD2-EE3F6C46AC27}" id="{E64D91C1-32DD-0D40-8768-079A5BCA02EF}">
    <text>From First Biennial Transparency Report: https://unfccc.int/documents/643353. The UNFCCC database lists this at: 446.0 MtCO2e.</text>
    <extLst>
      <x:ext xmlns:xltc2="http://schemas.microsoft.com/office/spreadsheetml/2020/threadedcomments2" uri="{F7C98A9C-CBB3-438F-8F68-D28B6AF4A901}">
        <xltc2:checksum>3018729719</xltc2:checksum>
        <xltc2:hyperlink startIndex="41" length="35" url="https://unfccc.int/documents/643353"/>
      </x:ext>
    </extLst>
  </threadedComment>
  <threadedComment ref="L22" dT="2024-11-21T11:24:28.79" personId="{9105954E-476E-491E-BBD2-EE3F6C46AC27}" id="{568ABA16-34D4-E14F-8084-35CE47DE1E9F}">
    <text>From First Biennial Transparency Report: https://unfccc.int/documents/643353. The UNFCCC database lists this at: 467.04 MtCO2e.</text>
    <extLst>
      <x:ext xmlns:xltc2="http://schemas.microsoft.com/office/spreadsheetml/2020/threadedcomments2" uri="{F7C98A9C-CBB3-438F-8F68-D28B6AF4A901}">
        <xltc2:checksum>4009791648</xltc2:checksum>
        <xltc2:hyperlink startIndex="41" length="35" url="https://unfccc.int/documents/643353"/>
      </x:ext>
    </extLst>
  </threadedComment>
  <threadedComment ref="M22" dT="2025-02-18T01:59:26.92" personId="{9105954E-476E-491E-BBD2-EE3F6C46AC27}" id="{24BBF87F-C0F8-EE44-AE95-7BE8A13B5AEE}">
    <text>From First Biennial Transparency Report: https://unfccc.int/documents/643353</text>
    <extLst>
      <x:ext xmlns:xltc2="http://schemas.microsoft.com/office/spreadsheetml/2020/threadedcomments2" uri="{F7C98A9C-CBB3-438F-8F68-D28B6AF4A901}">
        <xltc2:checksum>298896276</xltc2:checksum>
        <xltc2:hyperlink startIndex="41" length="35" url="https://unfccc.int/documents/643353"/>
      </x:ext>
    </extLst>
  </threadedComment>
  <threadedComment ref="N22" dT="2025-02-18T01:59:34.98" personId="{9105954E-476E-491E-BBD2-EE3F6C46AC27}" id="{4C353A6E-27E8-C24D-B8D6-3DC5E50F5342}">
    <text>From First Biennial Transparency Report: https://unfccc.int/documents/643353</text>
    <extLst>
      <x:ext xmlns:xltc2="http://schemas.microsoft.com/office/spreadsheetml/2020/threadedcomments2" uri="{F7C98A9C-CBB3-438F-8F68-D28B6AF4A901}">
        <xltc2:checksum>298896276</xltc2:checksum>
        <xltc2:hyperlink startIndex="41" length="35" url="https://unfccc.int/documents/643353"/>
      </x:ext>
    </extLst>
  </threadedComment>
  <threadedComment ref="AB22" dT="2025-02-21T20:26:22.22" personId="{9105954E-476E-491E-BBD2-EE3F6C46AC27}" id="{68BBA1BC-100E-6341-A897-4606376418AE}">
    <text>2022 values from Türkiye’s First Biennial Transparency Report: https://unfccc.int/documents/643353. 2021 and 2020 values were -48.01 and -57.75 MtCO2e, respectively.</text>
    <extLst>
      <x:ext xmlns:xltc2="http://schemas.microsoft.com/office/spreadsheetml/2020/threadedcomments2" uri="{F7C98A9C-CBB3-438F-8F68-D28B6AF4A901}">
        <xltc2:checksum>2550875595</xltc2:checksum>
        <xltc2:hyperlink startIndex="63" length="35" url="https://unfccc.int/documents/643353"/>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gs.umd.edu/research-impact/publications/enhancing-global-ambition-2035-assessment-high-ambition-country" TargetMode="External"/><Relationship Id="rId13" Type="http://schemas.openxmlformats.org/officeDocument/2006/relationships/hyperlink" Target="https://unfccc.int/first-biennial-transparency-reports" TargetMode="External"/><Relationship Id="rId3" Type="http://schemas.openxmlformats.org/officeDocument/2006/relationships/hyperlink" Target="https://climateactiontracker.org/cat-data-explorer/country-emissions/" TargetMode="External"/><Relationship Id="rId7" Type="http://schemas.openxmlformats.org/officeDocument/2006/relationships/hyperlink" Target="https://www.nrdc.org/sites/default/files/2024-11/methodology-nationally-determined-contribution-benchmarks-2035.pdf" TargetMode="External"/><Relationship Id="rId12" Type="http://schemas.openxmlformats.org/officeDocument/2006/relationships/hyperlink" Target="https://rhg.com/research/global-greenhouse-gas-emissions-1990-2022-and-preliminary-2023-estimates/" TargetMode="External"/><Relationship Id="rId2" Type="http://schemas.openxmlformats.org/officeDocument/2006/relationships/hyperlink" Target="https://climateactiontracker.org/cat-data-explorer/country-emissions/" TargetMode="External"/><Relationship Id="rId1" Type="http://schemas.openxmlformats.org/officeDocument/2006/relationships/hyperlink" Target="https://www.climatewatchdata.org/ghg-emissions?end_year=2021&amp;start_year=1990" TargetMode="External"/><Relationship Id="rId6" Type="http://schemas.openxmlformats.org/officeDocument/2006/relationships/hyperlink" Target="https://climateactiontracker.org/cat-data-explorer/country-emissions/" TargetMode="External"/><Relationship Id="rId11" Type="http://schemas.openxmlformats.org/officeDocument/2006/relationships/hyperlink" Target="https://rhg.com/research/rhodium-climate-outlook-setting-the-stage-for-ambitious-2035-ndcs/" TargetMode="External"/><Relationship Id="rId5" Type="http://schemas.openxmlformats.org/officeDocument/2006/relationships/hyperlink" Target="https://1p5ndc-pathways.climateanalytics.org/" TargetMode="External"/><Relationship Id="rId10" Type="http://schemas.openxmlformats.org/officeDocument/2006/relationships/hyperlink" Target="https://1p5ndc-pathways.climateanalytics.org/" TargetMode="External"/><Relationship Id="rId4" Type="http://schemas.openxmlformats.org/officeDocument/2006/relationships/hyperlink" Target="https://data.ece.iiasa.ac.at/ar6/" TargetMode="External"/><Relationship Id="rId9" Type="http://schemas.openxmlformats.org/officeDocument/2006/relationships/hyperlink" Target="https://climateactiontracker.org/documents/1280/CAT_2024-11-14_Briefing_NDCsNeededFor2035.pdf" TargetMode="External"/><Relationship Id="rId14" Type="http://schemas.openxmlformats.org/officeDocument/2006/relationships/hyperlink" Target="https://rhg.com/research/rhodium-climate-outlook-setting-the-stage-for-ambitious-2035-ndc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table" Target="../tables/table42.xml"/><Relationship Id="rId1" Type="http://schemas.openxmlformats.org/officeDocument/2006/relationships/hyperlink" Target="https://cgs.umd.edu/research-impact/publications/enhancing-global-ambition-2035-assessment-high-ambition-country"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table" Target="../tables/table44.xml"/><Relationship Id="rId1" Type="http://schemas.openxmlformats.org/officeDocument/2006/relationships/hyperlink" Target="https://cgs.umd.edu/research-impact/publications/enhancing-global-ambition-2035-assessment-high-ambition-coun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hyperlink" Target="https://climateactiontracker.org/documents/1280/CAT_2024-11-14_Briefing_NDCsNeededFor2035.pdf"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table" Target="../tables/table48.xml"/><Relationship Id="rId1" Type="http://schemas.openxmlformats.org/officeDocument/2006/relationships/hyperlink" Target="https://climateactiontracker.org/documents/1280/CAT_2024-11-14_Briefing_NDCsNeededFor2035.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hyperlink" Target="https://rhg.com/research/rhodium-climate-outlook-setting-the-stage-for-ambitious-2035-ndcs/" TargetMode="External"/><Relationship Id="rId1" Type="http://schemas.openxmlformats.org/officeDocument/2006/relationships/hyperlink" Target="https://1p5ndc-pathways.climateanalytics.org/" TargetMode="External"/><Relationship Id="rId6" Type="http://schemas.openxmlformats.org/officeDocument/2006/relationships/table" Target="../tables/table53.xml"/><Relationship Id="rId5" Type="http://schemas.openxmlformats.org/officeDocument/2006/relationships/table" Target="../tables/table52.xml"/><Relationship Id="rId4" Type="http://schemas.openxmlformats.org/officeDocument/2006/relationships/table" Target="../tables/table51.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59.xml"/><Relationship Id="rId3" Type="http://schemas.openxmlformats.org/officeDocument/2006/relationships/table" Target="../tables/table54.xml"/><Relationship Id="rId7" Type="http://schemas.openxmlformats.org/officeDocument/2006/relationships/table" Target="../tables/table58.xml"/><Relationship Id="rId2" Type="http://schemas.openxmlformats.org/officeDocument/2006/relationships/hyperlink" Target="https://rhg.com/research/rhodium-climate-outlook-setting-the-stage-for-ambitious-2035-ndcs/" TargetMode="External"/><Relationship Id="rId1" Type="http://schemas.openxmlformats.org/officeDocument/2006/relationships/hyperlink" Target="https://1p5ndc-pathways.climateanalytics.org/" TargetMode="External"/><Relationship Id="rId6" Type="http://schemas.openxmlformats.org/officeDocument/2006/relationships/table" Target="../tables/table57.xml"/><Relationship Id="rId5" Type="http://schemas.openxmlformats.org/officeDocument/2006/relationships/table" Target="../tables/table56.xml"/><Relationship Id="rId4" Type="http://schemas.openxmlformats.org/officeDocument/2006/relationships/table" Target="../tables/table55.xml"/></Relationships>
</file>

<file path=xl/worksheets/_rels/sheet16.xml.rels><?xml version="1.0" encoding="UTF-8" standalone="yes"?>
<Relationships xmlns="http://schemas.openxmlformats.org/package/2006/relationships"><Relationship Id="rId8" Type="http://schemas.openxmlformats.org/officeDocument/2006/relationships/hyperlink" Target="https://unfccc.int/first-biennial-transparency-reports" TargetMode="External"/><Relationship Id="rId3" Type="http://schemas.openxmlformats.org/officeDocument/2006/relationships/hyperlink" Target="https://climateactiontracker.org/cat-data-explorer/country-emissions/" TargetMode="External"/><Relationship Id="rId7" Type="http://schemas.openxmlformats.org/officeDocument/2006/relationships/hyperlink" Target="https://unfccc.int/biennial-update-reports" TargetMode="External"/><Relationship Id="rId12" Type="http://schemas.microsoft.com/office/2017/10/relationships/threadedComment" Target="../threadedComments/threadedComment1.xml"/><Relationship Id="rId2" Type="http://schemas.openxmlformats.org/officeDocument/2006/relationships/hyperlink" Target="https://www.climatewatchdata.org/ghg-emissions?end_year=2021&amp;start_year=1990" TargetMode="External"/><Relationship Id="rId1" Type="http://schemas.openxmlformats.org/officeDocument/2006/relationships/hyperlink" Target="https://di.unfccc.int/detailed_data_by_party?_gl=1*1r38q5z*_gcl_aw*R0NMLjE3MjYyNTQzOTkuQ2owS0NRandoYjYwQmhDbEFSSXNBQkdHdHc5Ulp5dmZOQ0hEbVRHeUt4a3I0cG54WUQ1d2FWZHI5cmtnZ092amhwc2VSUm5TZFBrNHF0a2FBbzBxRUFMd193Y0I.*_ga*MTc2NDA2MTU2Mi4xNzA3ODU1NjU5*_ga_7ZZWT14N79*MTczMDc3MDc5OC4zOS4wLjE3MzA3NzA4MDAuMC4wLjA." TargetMode="External"/><Relationship Id="rId6" Type="http://schemas.openxmlformats.org/officeDocument/2006/relationships/hyperlink" Target="https://rhg.com/research/rhodium-climate-outlook-setting-the-stage-for-ambitious-2035-ndcs/" TargetMode="External"/><Relationship Id="rId11" Type="http://schemas.openxmlformats.org/officeDocument/2006/relationships/comments" Target="../comments1.xml"/><Relationship Id="rId5" Type="http://schemas.openxmlformats.org/officeDocument/2006/relationships/hyperlink" Target="https://climateactiontracker.org/cat-data-explorer/country-emissions/" TargetMode="External"/><Relationship Id="rId10" Type="http://schemas.openxmlformats.org/officeDocument/2006/relationships/vmlDrawing" Target="../drawings/vmlDrawing1.vml"/><Relationship Id="rId4" Type="http://schemas.openxmlformats.org/officeDocument/2006/relationships/hyperlink" Target="https://climateactiontracker.org/cat-data-explorer/country-emissions/" TargetMode="External"/><Relationship Id="rId9" Type="http://schemas.openxmlformats.org/officeDocument/2006/relationships/hyperlink" Target="https://rhg.com/research/global-greenhouse-gas-emissions-1990-2022-and-preliminary-2023-estimates/"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www.nrdc.org/sites/default/files/2024-11/methodology-nationally-determined-contribution-benchmarks-2035.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hyperlink" Target="https://www.nrdc.org/sites/default/files/2024-11/methodology-nationally-determined-contribution-benchmarks-2035.pdf"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hyperlink" Target="https://data.ece.iiasa.ac.at/ar6/" TargetMode="Externa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 Id="rId9"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5.xml"/><Relationship Id="rId3" Type="http://schemas.openxmlformats.org/officeDocument/2006/relationships/table" Target="../tables/table20.xml"/><Relationship Id="rId7" Type="http://schemas.openxmlformats.org/officeDocument/2006/relationships/table" Target="../tables/table24.xml"/><Relationship Id="rId2" Type="http://schemas.openxmlformats.org/officeDocument/2006/relationships/table" Target="../tables/table19.xml"/><Relationship Id="rId1" Type="http://schemas.openxmlformats.org/officeDocument/2006/relationships/hyperlink" Target="https://data.ece.iiasa.ac.at/ar6/" TargetMode="External"/><Relationship Id="rId6" Type="http://schemas.openxmlformats.org/officeDocument/2006/relationships/table" Target="../tables/table23.xml"/><Relationship Id="rId11" Type="http://schemas.openxmlformats.org/officeDocument/2006/relationships/table" Target="../tables/table28.xml"/><Relationship Id="rId5" Type="http://schemas.openxmlformats.org/officeDocument/2006/relationships/table" Target="../tables/table22.xml"/><Relationship Id="rId10" Type="http://schemas.openxmlformats.org/officeDocument/2006/relationships/table" Target="../tables/table27.xml"/><Relationship Id="rId4" Type="http://schemas.openxmlformats.org/officeDocument/2006/relationships/table" Target="../tables/table21.xml"/><Relationship Id="rId9" Type="http://schemas.openxmlformats.org/officeDocument/2006/relationships/table" Target="../tables/table2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hyperlink" Target="https://1p5ndc-pathways.climateanalytics.org/" TargetMode="External"/><Relationship Id="rId5" Type="http://schemas.openxmlformats.org/officeDocument/2006/relationships/table" Target="../tables/table32.xml"/><Relationship Id="rId4" Type="http://schemas.openxmlformats.org/officeDocument/2006/relationships/table" Target="../tables/table3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hyperlink" Target="https://1p5ndc-pathways.climateanalytics.org/" TargetMode="External"/><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hyperlink" Target="https://climateactiontracker.org/cat-data-explorer/country-emiss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hyperlink" Target="https://climateactiontracker.org/cat-data-explorer/country-emiss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941E-76A6-7240-B796-EE93511EB37D}">
  <dimension ref="A1:F85"/>
  <sheetViews>
    <sheetView workbookViewId="0">
      <selection activeCell="B100" sqref="B100"/>
    </sheetView>
  </sheetViews>
  <sheetFormatPr baseColWidth="10" defaultColWidth="10.6640625" defaultRowHeight="16" x14ac:dyDescent="0.2"/>
  <cols>
    <col min="1" max="1" width="5" customWidth="1"/>
    <col min="2" max="2" width="220" customWidth="1"/>
  </cols>
  <sheetData>
    <row r="1" spans="1:2" ht="19" x14ac:dyDescent="0.25">
      <c r="A1" s="317" t="s">
        <v>17</v>
      </c>
      <c r="B1" s="317"/>
    </row>
    <row r="2" spans="1:2" x14ac:dyDescent="0.2">
      <c r="A2" s="6"/>
      <c r="B2" s="53" t="s">
        <v>149</v>
      </c>
    </row>
    <row r="3" spans="1:2" x14ac:dyDescent="0.2">
      <c r="A3" s="6"/>
    </row>
    <row r="4" spans="1:2" ht="19" x14ac:dyDescent="0.25">
      <c r="A4" s="316" t="s">
        <v>90</v>
      </c>
      <c r="B4" s="316"/>
    </row>
    <row r="5" spans="1:2" x14ac:dyDescent="0.2">
      <c r="A5" s="320" t="s">
        <v>77</v>
      </c>
      <c r="B5" s="320"/>
    </row>
    <row r="6" spans="1:2" x14ac:dyDescent="0.2">
      <c r="B6" s="19" t="s">
        <v>70</v>
      </c>
    </row>
    <row r="7" spans="1:2" x14ac:dyDescent="0.2">
      <c r="A7" s="5"/>
      <c r="B7" s="19" t="s">
        <v>71</v>
      </c>
    </row>
    <row r="8" spans="1:2" x14ac:dyDescent="0.2">
      <c r="A8" s="5"/>
      <c r="B8" s="19" t="s">
        <v>72</v>
      </c>
    </row>
    <row r="9" spans="1:2" x14ac:dyDescent="0.2">
      <c r="A9" s="5"/>
      <c r="B9" t="s">
        <v>182</v>
      </c>
    </row>
    <row r="10" spans="1:2" x14ac:dyDescent="0.2">
      <c r="A10" s="5"/>
      <c r="B10" s="158" t="s">
        <v>169</v>
      </c>
    </row>
    <row r="11" spans="1:2" x14ac:dyDescent="0.2">
      <c r="A11" s="5"/>
      <c r="B11" s="158" t="s">
        <v>183</v>
      </c>
    </row>
    <row r="12" spans="1:2" x14ac:dyDescent="0.2">
      <c r="A12" s="5"/>
      <c r="B12" s="158" t="s">
        <v>181</v>
      </c>
    </row>
    <row r="13" spans="1:2" x14ac:dyDescent="0.2">
      <c r="A13" s="320" t="s">
        <v>78</v>
      </c>
      <c r="B13" s="320"/>
    </row>
    <row r="14" spans="1:2" x14ac:dyDescent="0.2">
      <c r="A14" s="6"/>
      <c r="B14" s="19" t="s">
        <v>73</v>
      </c>
    </row>
    <row r="15" spans="1:2" x14ac:dyDescent="0.2">
      <c r="A15" s="6"/>
      <c r="B15" s="19" t="s">
        <v>74</v>
      </c>
    </row>
    <row r="16" spans="1:2" x14ac:dyDescent="0.2">
      <c r="A16" s="319" t="s">
        <v>171</v>
      </c>
      <c r="B16" s="320"/>
    </row>
    <row r="17" spans="1:5" x14ac:dyDescent="0.2">
      <c r="A17" s="26"/>
      <c r="B17" s="8" t="s">
        <v>157</v>
      </c>
    </row>
    <row r="18" spans="1:5" x14ac:dyDescent="0.2">
      <c r="A18" s="26"/>
      <c r="B18" s="8" t="s">
        <v>158</v>
      </c>
    </row>
    <row r="19" spans="1:5" x14ac:dyDescent="0.2">
      <c r="A19" s="6"/>
      <c r="B19" s="157" t="s">
        <v>159</v>
      </c>
      <c r="C19" s="22"/>
      <c r="D19" s="22"/>
      <c r="E19" s="22"/>
    </row>
    <row r="20" spans="1:5" x14ac:dyDescent="0.2">
      <c r="A20" s="6"/>
      <c r="B20" s="157" t="s">
        <v>160</v>
      </c>
      <c r="C20" s="22"/>
      <c r="D20" s="22"/>
      <c r="E20" s="22"/>
    </row>
    <row r="21" spans="1:5" x14ac:dyDescent="0.2">
      <c r="A21" s="26"/>
      <c r="B21" s="157" t="s">
        <v>161</v>
      </c>
    </row>
    <row r="22" spans="1:5" x14ac:dyDescent="0.2">
      <c r="A22" s="26"/>
      <c r="B22" s="157" t="s">
        <v>162</v>
      </c>
    </row>
    <row r="23" spans="1:5" x14ac:dyDescent="0.2">
      <c r="A23" s="26"/>
      <c r="B23" s="157" t="s">
        <v>163</v>
      </c>
    </row>
    <row r="24" spans="1:5" x14ac:dyDescent="0.2">
      <c r="A24" s="26"/>
      <c r="B24" s="157" t="s">
        <v>164</v>
      </c>
    </row>
    <row r="25" spans="1:5" x14ac:dyDescent="0.2">
      <c r="A25" s="26"/>
      <c r="B25" s="157" t="s">
        <v>165</v>
      </c>
    </row>
    <row r="26" spans="1:5" x14ac:dyDescent="0.2">
      <c r="A26" s="26"/>
      <c r="B26" s="53" t="s">
        <v>166</v>
      </c>
    </row>
    <row r="27" spans="1:5" x14ac:dyDescent="0.2">
      <c r="A27" s="26"/>
      <c r="B27" s="53" t="s">
        <v>176</v>
      </c>
    </row>
    <row r="28" spans="1:5" x14ac:dyDescent="0.2">
      <c r="A28" s="26"/>
      <c r="B28" s="53" t="s">
        <v>177</v>
      </c>
    </row>
    <row r="29" spans="1:5" x14ac:dyDescent="0.2">
      <c r="A29" s="26"/>
      <c r="B29" s="53" t="s">
        <v>186</v>
      </c>
    </row>
    <row r="30" spans="1:5" x14ac:dyDescent="0.2">
      <c r="A30" s="26"/>
      <c r="B30" s="53" t="s">
        <v>187</v>
      </c>
    </row>
    <row r="31" spans="1:5" x14ac:dyDescent="0.2">
      <c r="A31" s="6"/>
    </row>
    <row r="32" spans="1:5" ht="19" x14ac:dyDescent="0.25">
      <c r="A32" s="317" t="s">
        <v>75</v>
      </c>
      <c r="B32" s="317"/>
    </row>
    <row r="33" spans="1:5" x14ac:dyDescent="0.2">
      <c r="A33" s="320" t="s">
        <v>76</v>
      </c>
      <c r="B33" s="320"/>
    </row>
    <row r="34" spans="1:5" x14ac:dyDescent="0.2">
      <c r="A34" s="26"/>
      <c r="B34" s="19" t="s">
        <v>80</v>
      </c>
    </row>
    <row r="35" spans="1:5" x14ac:dyDescent="0.2">
      <c r="A35" s="26"/>
      <c r="B35" s="19" t="s">
        <v>81</v>
      </c>
    </row>
    <row r="36" spans="1:5" x14ac:dyDescent="0.2">
      <c r="A36" s="26"/>
      <c r="B36" s="19" t="s">
        <v>82</v>
      </c>
    </row>
    <row r="37" spans="1:5" x14ac:dyDescent="0.2">
      <c r="A37" s="26"/>
      <c r="B37" s="19" t="s">
        <v>83</v>
      </c>
    </row>
    <row r="38" spans="1:5" x14ac:dyDescent="0.2">
      <c r="A38" s="26"/>
      <c r="B38" s="19" t="s">
        <v>84</v>
      </c>
    </row>
    <row r="39" spans="1:5" x14ac:dyDescent="0.2">
      <c r="A39" s="26"/>
      <c r="B39" s="19" t="s">
        <v>85</v>
      </c>
    </row>
    <row r="40" spans="1:5" x14ac:dyDescent="0.2">
      <c r="A40" s="26"/>
      <c r="B40" s="19" t="s">
        <v>106</v>
      </c>
    </row>
    <row r="41" spans="1:5" x14ac:dyDescent="0.2">
      <c r="A41" s="25" t="s">
        <v>79</v>
      </c>
      <c r="B41" s="9"/>
    </row>
    <row r="42" spans="1:5" x14ac:dyDescent="0.2">
      <c r="A42" s="6"/>
      <c r="B42" s="19" t="s">
        <v>86</v>
      </c>
    </row>
    <row r="43" spans="1:5" x14ac:dyDescent="0.2">
      <c r="A43" s="6"/>
      <c r="B43" s="19" t="s">
        <v>87</v>
      </c>
    </row>
    <row r="44" spans="1:5" x14ac:dyDescent="0.2">
      <c r="A44" s="6"/>
      <c r="B44" s="19" t="s">
        <v>88</v>
      </c>
    </row>
    <row r="45" spans="1:5" x14ac:dyDescent="0.2">
      <c r="A45" s="6"/>
      <c r="B45" s="19" t="s">
        <v>89</v>
      </c>
    </row>
    <row r="46" spans="1:5" x14ac:dyDescent="0.2">
      <c r="A46" s="6"/>
      <c r="B46" s="27" t="s">
        <v>142</v>
      </c>
    </row>
    <row r="47" spans="1:5" x14ac:dyDescent="0.2">
      <c r="A47" s="6"/>
      <c r="B47" s="27" t="s">
        <v>143</v>
      </c>
      <c r="C47" s="22"/>
      <c r="D47" s="22"/>
      <c r="E47" s="22"/>
    </row>
    <row r="48" spans="1:5" x14ac:dyDescent="0.2">
      <c r="A48" s="6"/>
      <c r="B48" s="27" t="s">
        <v>140</v>
      </c>
      <c r="C48" s="22"/>
      <c r="D48" s="22"/>
      <c r="E48" s="22"/>
    </row>
    <row r="49" spans="1:6" x14ac:dyDescent="0.2">
      <c r="A49" s="6"/>
      <c r="B49" s="27" t="s">
        <v>141</v>
      </c>
      <c r="C49" s="22"/>
      <c r="D49" s="22"/>
      <c r="E49" s="22"/>
    </row>
    <row r="50" spans="1:6" x14ac:dyDescent="0.2">
      <c r="A50" s="6"/>
      <c r="B50" s="53" t="s">
        <v>113</v>
      </c>
      <c r="C50" s="22"/>
      <c r="D50" s="22"/>
      <c r="E50" s="22"/>
    </row>
    <row r="51" spans="1:6" x14ac:dyDescent="0.2">
      <c r="A51" s="25" t="s">
        <v>94</v>
      </c>
      <c r="B51" s="9"/>
    </row>
    <row r="52" spans="1:6" x14ac:dyDescent="0.2">
      <c r="A52" s="26"/>
      <c r="B52" s="27" t="s">
        <v>91</v>
      </c>
    </row>
    <row r="53" spans="1:6" x14ac:dyDescent="0.2">
      <c r="A53" s="26"/>
      <c r="B53" s="27" t="s">
        <v>92</v>
      </c>
    </row>
    <row r="54" spans="1:6" x14ac:dyDescent="0.2">
      <c r="A54" s="26"/>
      <c r="B54" s="27" t="s">
        <v>93</v>
      </c>
    </row>
    <row r="55" spans="1:6" x14ac:dyDescent="0.2">
      <c r="A55" s="26"/>
      <c r="B55" s="54" t="s">
        <v>107</v>
      </c>
    </row>
    <row r="56" spans="1:6" x14ac:dyDescent="0.2">
      <c r="A56" s="25" t="s">
        <v>95</v>
      </c>
      <c r="B56" s="9"/>
    </row>
    <row r="57" spans="1:6" x14ac:dyDescent="0.2">
      <c r="A57" s="26"/>
      <c r="B57" s="27" t="s">
        <v>96</v>
      </c>
    </row>
    <row r="58" spans="1:6" x14ac:dyDescent="0.2">
      <c r="A58" s="26"/>
      <c r="B58" s="39" t="s">
        <v>97</v>
      </c>
    </row>
    <row r="59" spans="1:6" x14ac:dyDescent="0.2">
      <c r="A59" s="26"/>
      <c r="B59" s="27" t="s">
        <v>98</v>
      </c>
    </row>
    <row r="60" spans="1:6" x14ac:dyDescent="0.2">
      <c r="A60" s="26"/>
      <c r="B60" s="54" t="s">
        <v>118</v>
      </c>
    </row>
    <row r="61" spans="1:6" x14ac:dyDescent="0.2">
      <c r="A61" s="37" t="s">
        <v>154</v>
      </c>
      <c r="B61" s="9"/>
    </row>
    <row r="62" spans="1:6" x14ac:dyDescent="0.2">
      <c r="A62" s="26"/>
      <c r="B62" s="39" t="s">
        <v>155</v>
      </c>
    </row>
    <row r="63" spans="1:6" ht="33" customHeight="1" x14ac:dyDescent="0.2">
      <c r="A63" s="26"/>
      <c r="B63" s="148" t="s">
        <v>150</v>
      </c>
      <c r="C63" s="148"/>
      <c r="D63" s="148"/>
      <c r="E63" s="148"/>
      <c r="F63" s="148"/>
    </row>
    <row r="64" spans="1:6" x14ac:dyDescent="0.2">
      <c r="A64" s="37" t="s">
        <v>173</v>
      </c>
      <c r="B64" s="9"/>
    </row>
    <row r="65" spans="1:6" x14ac:dyDescent="0.2">
      <c r="A65" s="26"/>
      <c r="B65" s="162" t="s">
        <v>175</v>
      </c>
    </row>
    <row r="66" spans="1:6" ht="17" x14ac:dyDescent="0.2">
      <c r="A66" s="26"/>
      <c r="B66" s="161" t="s">
        <v>174</v>
      </c>
    </row>
    <row r="67" spans="1:6" x14ac:dyDescent="0.2">
      <c r="A67" s="37" t="s">
        <v>185</v>
      </c>
      <c r="B67" s="9"/>
    </row>
    <row r="68" spans="1:6" x14ac:dyDescent="0.2">
      <c r="A68" s="6"/>
      <c r="B68" s="158" t="s">
        <v>209</v>
      </c>
    </row>
    <row r="69" spans="1:6" s="23" customFormat="1" x14ac:dyDescent="0.2">
      <c r="A69" s="6"/>
      <c r="B69" s="158" t="s">
        <v>210</v>
      </c>
    </row>
    <row r="70" spans="1:6" s="23" customFormat="1" x14ac:dyDescent="0.2">
      <c r="A70" s="6"/>
      <c r="B70" s="158" t="s">
        <v>211</v>
      </c>
    </row>
    <row r="71" spans="1:6" s="23" customFormat="1" ht="34" x14ac:dyDescent="0.2">
      <c r="A71" s="6"/>
      <c r="B71" s="257" t="s">
        <v>212</v>
      </c>
    </row>
    <row r="72" spans="1:6" s="23" customFormat="1" ht="17" x14ac:dyDescent="0.2">
      <c r="A72" s="6"/>
      <c r="B72" s="257" t="s">
        <v>213</v>
      </c>
    </row>
    <row r="73" spans="1:6" s="23" customFormat="1" ht="17" x14ac:dyDescent="0.2">
      <c r="A73" s="6"/>
      <c r="B73" s="257" t="s">
        <v>214</v>
      </c>
    </row>
    <row r="74" spans="1:6" x14ac:dyDescent="0.2">
      <c r="A74" s="26"/>
      <c r="B74" s="321" t="s">
        <v>184</v>
      </c>
      <c r="C74" s="321"/>
      <c r="D74" s="321"/>
      <c r="E74" s="321"/>
      <c r="F74" s="321"/>
    </row>
    <row r="76" spans="1:6" ht="19" x14ac:dyDescent="0.25">
      <c r="A76" s="317" t="s">
        <v>99</v>
      </c>
      <c r="B76" s="317"/>
    </row>
    <row r="77" spans="1:6" x14ac:dyDescent="0.2">
      <c r="A77" s="6"/>
      <c r="B77" s="28" t="s">
        <v>104</v>
      </c>
    </row>
    <row r="78" spans="1:6" s="30" customFormat="1" x14ac:dyDescent="0.2">
      <c r="A78" s="29"/>
      <c r="B78" s="8" t="s">
        <v>193</v>
      </c>
    </row>
    <row r="79" spans="1:6" s="30" customFormat="1" x14ac:dyDescent="0.2">
      <c r="A79" s="29"/>
      <c r="B79" s="8" t="s">
        <v>196</v>
      </c>
    </row>
    <row r="80" spans="1:6" s="30" customFormat="1" x14ac:dyDescent="0.2">
      <c r="A80" s="29"/>
      <c r="B80" s="8" t="s">
        <v>128</v>
      </c>
    </row>
    <row r="81" spans="1:2" s="30" customFormat="1" x14ac:dyDescent="0.2">
      <c r="A81" s="29"/>
      <c r="B81" s="8" t="s">
        <v>129</v>
      </c>
    </row>
    <row r="82" spans="1:2" s="30" customFormat="1" x14ac:dyDescent="0.2">
      <c r="A82" s="29"/>
      <c r="B82" s="8" t="s">
        <v>195</v>
      </c>
    </row>
    <row r="83" spans="1:2" s="30" customFormat="1" x14ac:dyDescent="0.2">
      <c r="A83" s="29"/>
      <c r="B83" s="157" t="s">
        <v>170</v>
      </c>
    </row>
    <row r="85" spans="1:2" ht="37" x14ac:dyDescent="0.45">
      <c r="A85" s="318" t="s">
        <v>172</v>
      </c>
      <c r="B85" s="318"/>
    </row>
  </sheetData>
  <sheetProtection algorithmName="SHA-512" hashValue="WOOn8qXMGPcANiah0HvZaQm17aMh7gCWtonvvYNMN4nITWFvmU4CzVR6RcO+rhtgxqIPDOYMjbFH2t9klZuaag==" saltValue="nttAkY7fV02GX1q8+F8urQ==" spinCount="100000" sheet="1" objects="1" scenarios="1"/>
  <mergeCells count="10">
    <mergeCell ref="A4:B4"/>
    <mergeCell ref="A32:B32"/>
    <mergeCell ref="A1:B1"/>
    <mergeCell ref="A76:B76"/>
    <mergeCell ref="A85:B85"/>
    <mergeCell ref="A16:B16"/>
    <mergeCell ref="A13:B13"/>
    <mergeCell ref="A5:B5"/>
    <mergeCell ref="A33:B33"/>
    <mergeCell ref="B74:F74"/>
  </mergeCells>
  <hyperlinks>
    <hyperlink ref="B77" r:id="rId1" display="WRI Climate Watch" xr:uid="{3148ED43-7F65-9341-A829-B1D0852AC965}"/>
    <hyperlink ref="B80" r:id="rId2" display="Climate Action Tracker &quot;Policies &amp; Action&quot; 2025-min = lowest emissions value from Climate Action Tracker &quot;policies and actions&quot; scenario, with the inclusion of an assumed LUCF value as explained in the methodology (and included in a column)" xr:uid="{DB8D2FBD-A338-2848-BAC2-D94F6FE2A2FA}"/>
    <hyperlink ref="B81" r:id="rId3" display="Climate Action Tracker &quot;Policies &amp; Action&quot; 2025-max = highest emissions value from Climate Action Tracker &quot;policies and actions&quot; scenario, with the inclusion of an assumed LUCF value as explained in the methodology (and included in a column)" xr:uid="{5F2E8878-14FA-0443-BB4F-316DA39D5DDE}"/>
    <hyperlink ref="B50" r:id="rId4" location="/login?redirect=%2Fdownloads" display="Source: Author's Calculations based upon, data from the IPCC AR6 Explorer and Database files" xr:uid="{08E9390E-FFE9-1F46-B4DA-07BDE4D7406A}"/>
    <hyperlink ref="B55" r:id="rId5" xr:uid="{D8A2D380-C896-4541-95C3-CE622986FF64}"/>
    <hyperlink ref="B60" r:id="rId6" display="Source: Source: Author's calculations based upon data from Climate Action Tracker “1.5°C Paris Agreement Compatible” pathways with author's LUCF adjustment" xr:uid="{17D7329D-31B5-FC4F-B1EB-8B807A3E8B83}"/>
    <hyperlink ref="B2" r:id="rId7" xr:uid="{266DB9FE-4947-F44F-9AEE-87066DEF33B8}"/>
    <hyperlink ref="B63:E63" r:id="rId8" display="Source: Cui, R., M., Borrero, C., Bertram, J., Behrendt, A., Rader, M., George, D., Churlyaev, A., Kreis, J., Lou, A., Miller, X., Fu, T., Tibebu, K., O’Keefe, X., Li, M., Zhu, A., Zhao, C., Squire, N., Hultman, J., Snarski, B., Buddi (2024). Enhancing Gl" xr:uid="{58B37EA7-E01F-5E4B-A6E2-A3CB93153ECB}"/>
    <hyperlink ref="B17" location="'SL-Peaked Countries'!A1" display="SL-Peaked Countries" xr:uid="{3498BA3A-19F9-D74E-AB3E-A35DDBD77E8E}"/>
    <hyperlink ref="B18" location="'SL-Non-Peaked Countries'!A1" display="SL-Non-Peaked Countries" xr:uid="{65F7C550-2AF5-D44C-B9D2-301CC83C545C}"/>
    <hyperlink ref="B19" location="'IPCC-Peaked Countries'!A1" display="IPCC-Peaked Countries" xr:uid="{49666020-19DB-7C4F-ABC0-13412087D120}"/>
    <hyperlink ref="B20" location="'IPCC-Non-Peaked Countries'!A1" display="IPCC-Non-Peaked Countries" xr:uid="{43FB8ED0-6B2D-5A42-95A8-94CDB0BB0D0B}"/>
    <hyperlink ref="B21" location="'CA-Peaked Countries'!A1" display="CA-Peaked Countries" xr:uid="{DAF0AAEE-E3CD-F048-96EE-CCFC6EB4A51F}"/>
    <hyperlink ref="B22" location="'CA-Non-Peaked Countries'!A1" display="CA-Non-Peaked Countries" xr:uid="{781E03BB-3A5C-AD45-8F78-A7D0A8ADE0FA}"/>
    <hyperlink ref="B23" location="'CAT-Peaked Countries'!A1" display="CAT-Peaked Countries" xr:uid="{1111E7C1-5FDD-C844-8433-2AEF13E3CEA7}"/>
    <hyperlink ref="B24" location="'CAT-Non-Peaked Countries'!A1" display="CAT-Non-Peaked Countries" xr:uid="{4CFDB3CA-E9A7-5241-8DE2-03C1EB350720}"/>
    <hyperlink ref="B25" location="'CGS-Peaked Countries '!A1" display="CGS-Peaked Countries" xr:uid="{290E0B9F-0366-AA41-B1DB-C677BA5D9501}"/>
    <hyperlink ref="B83" location="'Historic &amp; Future Emissions'!A1" display="Historic &amp; Future Emissions" xr:uid="{4B6BA447-9D68-3D40-AA00-5B97310BF036}"/>
    <hyperlink ref="B26" location="'CGS-Non-Peaked Countries '!A1" display="CGS-Non-Peaked Countries" xr:uid="{1FD57F25-6438-7C47-9C84-47A1A2867E0F}"/>
    <hyperlink ref="B66" r:id="rId9" xr:uid="{CCE6EF42-5614-1147-B467-160F39CE6BD6}"/>
    <hyperlink ref="B27" location="'CAT Update-Peaked'!A1" display="CAT Update-Peaked Counttries" xr:uid="{022F4566-AD3B-1247-9F4D-B9FA118D630B}"/>
    <hyperlink ref="B28" location="'CAT Update-Non-Peaked'!A1" display="CAT Update-Non-Peaked Counttries" xr:uid="{66F391D4-C459-7B4F-A1B0-1C8C30F92C45}"/>
    <hyperlink ref="B74" r:id="rId10" display="Source: Author's calculations based upon data from Climate Analytics 1.5°C national pathways with author's LUCF adjustment" xr:uid="{79756DDB-DB24-734A-B55F-C03A81DAF515}"/>
    <hyperlink ref="B74:E74" r:id="rId11" display="Source: Rhodium, Rhodium Climate Outlook: Setting the Stage for Ambitious 2035 NDCs, November 2024." xr:uid="{D1DF19F6-5D96-674D-8B65-463B7736831E}"/>
    <hyperlink ref="B29" location="'RG-Peaked Countries'!A1" display="RG-Peaked Countries" xr:uid="{4DEFB793-074C-6649-B059-40FB3E768BEA}"/>
    <hyperlink ref="B30" location="'RG-Non-Peaked Countries'!A1" display="RG-Non-Peaked Countries" xr:uid="{272BD214-4112-8149-8045-B1397CC1D727}"/>
    <hyperlink ref="B79" r:id="rId12" display="Rhodium Group &quot;historic emissions&quot; from Climate Deck." xr:uid="{178E5219-DB16-3E41-AB93-030CFE625C2F}"/>
    <hyperlink ref="B78" r:id="rId13" display="UNFCCC data amended using data from First Biennial Transparency Reports (BTRs) submitted by some countries" xr:uid="{FFBB7D3A-36B7-D741-B169-3066D4DABB9F}"/>
    <hyperlink ref="B82" r:id="rId14" display="Rhodium Group Value is from Rhodium Climate Outlook: Setting the Stage for Ambitious 2035 NDCs" xr:uid="{47C3C9BA-14CC-1D43-BA01-ACA451AE26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20A4-56FF-0047-A009-56239FD2CD09}">
  <dimension ref="A1:AG23"/>
  <sheetViews>
    <sheetView zoomScale="99" workbookViewId="0">
      <selection activeCell="K25" sqref="K25"/>
    </sheetView>
  </sheetViews>
  <sheetFormatPr baseColWidth="10" defaultColWidth="10.6640625" defaultRowHeight="16" x14ac:dyDescent="0.2"/>
  <cols>
    <col min="1" max="1" width="21.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33" ht="27" x14ac:dyDescent="0.35">
      <c r="A1" s="330" t="s">
        <v>156</v>
      </c>
      <c r="B1" s="330"/>
      <c r="C1" s="330"/>
      <c r="D1" s="330"/>
      <c r="E1" s="52"/>
    </row>
    <row r="2" spans="1:33" x14ac:dyDescent="0.2">
      <c r="A2" s="23"/>
      <c r="B2" s="23"/>
      <c r="C2" s="23"/>
      <c r="D2" s="23"/>
    </row>
    <row r="3" spans="1:33" ht="21" x14ac:dyDescent="0.3">
      <c r="A3" s="350" t="s">
        <v>69</v>
      </c>
      <c r="B3" s="352"/>
      <c r="C3" s="98"/>
      <c r="D3" s="98"/>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8" thickBot="1" x14ac:dyDescent="0.25">
      <c r="A4" s="130" t="s">
        <v>5</v>
      </c>
      <c r="B4" s="131" t="s">
        <v>125</v>
      </c>
      <c r="C4" s="23"/>
      <c r="D4" s="23"/>
    </row>
    <row r="5" spans="1:33" ht="17" thickTop="1" x14ac:dyDescent="0.2">
      <c r="A5" s="129" t="s">
        <v>10</v>
      </c>
      <c r="B5" s="299">
        <v>174.34219999999999</v>
      </c>
      <c r="C5" s="23"/>
      <c r="D5" s="23"/>
    </row>
    <row r="6" spans="1:33" x14ac:dyDescent="0.2">
      <c r="A6" s="84" t="s">
        <v>11</v>
      </c>
      <c r="B6" s="299">
        <v>331.291201</v>
      </c>
      <c r="C6" s="23"/>
      <c r="D6" s="23"/>
    </row>
    <row r="7" spans="1:33" x14ac:dyDescent="0.2">
      <c r="A7" s="83" t="s">
        <v>59</v>
      </c>
      <c r="B7" s="299">
        <v>1434.113439</v>
      </c>
      <c r="C7" s="23"/>
      <c r="D7" s="23"/>
    </row>
    <row r="8" spans="1:33" x14ac:dyDescent="0.2">
      <c r="A8" s="84" t="s">
        <v>12</v>
      </c>
      <c r="B8" s="299">
        <v>480.07397400000002</v>
      </c>
      <c r="C8" s="23"/>
      <c r="D8" s="23"/>
    </row>
    <row r="9" spans="1:33" x14ac:dyDescent="0.2">
      <c r="A9" s="84" t="s">
        <v>16</v>
      </c>
      <c r="B9" s="299">
        <v>927.26761429999999</v>
      </c>
      <c r="C9" s="23"/>
      <c r="D9" s="23"/>
    </row>
    <row r="10" spans="1:33" x14ac:dyDescent="0.2">
      <c r="A10" s="84" t="s">
        <v>58</v>
      </c>
      <c r="B10" s="299">
        <v>159.9491319</v>
      </c>
      <c r="C10" s="23"/>
      <c r="D10" s="23"/>
    </row>
    <row r="11" spans="1:33" x14ac:dyDescent="0.2">
      <c r="A11" s="91" t="s">
        <v>33</v>
      </c>
      <c r="B11" s="299">
        <v>2163.5405879999998</v>
      </c>
      <c r="C11" s="23"/>
      <c r="D11" s="23"/>
    </row>
    <row r="12" spans="1:33" x14ac:dyDescent="0.2">
      <c r="C12" s="23"/>
      <c r="D12" s="23"/>
    </row>
    <row r="13" spans="1:33" ht="19" x14ac:dyDescent="0.25">
      <c r="A13" s="350" t="s">
        <v>136</v>
      </c>
      <c r="B13" s="351"/>
      <c r="C13" s="351"/>
      <c r="D13" s="352"/>
      <c r="E13" s="97"/>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ht="17" thickBot="1" x14ac:dyDescent="0.25">
      <c r="A14" s="132" t="s">
        <v>5</v>
      </c>
      <c r="B14" s="133" t="s">
        <v>135</v>
      </c>
      <c r="C14" s="133" t="s">
        <v>126</v>
      </c>
      <c r="D14" s="134" t="s">
        <v>127</v>
      </c>
    </row>
    <row r="15" spans="1:33" ht="17" thickTop="1" x14ac:dyDescent="0.2">
      <c r="A15" s="129" t="s">
        <v>10</v>
      </c>
      <c r="B15" s="262">
        <f>($B5-'Historic &amp; Future Emissions'!AH5)/'Historic &amp; Future Emissions'!AH5</f>
        <v>-0.71669517472841049</v>
      </c>
      <c r="C15" s="262">
        <f>($B5-'Historic &amp; Future Emissions'!AI5)/'Historic &amp; Future Emissions'!AI5</f>
        <v>-0.71393336502390958</v>
      </c>
      <c r="D15" s="296">
        <f>($B5-'Historic &amp; Future Emissions'!AM5)/'Historic &amp; Future Emissions'!AM5</f>
        <v>-0.6447113354955154</v>
      </c>
    </row>
    <row r="16" spans="1:33" x14ac:dyDescent="0.2">
      <c r="A16" s="84" t="s">
        <v>11</v>
      </c>
      <c r="B16" s="264">
        <f>($B6-'Historic &amp; Future Emissions'!AH6)/'Historic &amp; Future Emissions'!AH6</f>
        <v>-0.49570011598565855</v>
      </c>
      <c r="C16" s="264">
        <f>($B6-'Historic &amp; Future Emissions'!AI6)/'Historic &amp; Future Emissions'!AI6</f>
        <v>-0.59964164901733064</v>
      </c>
      <c r="D16" s="297">
        <f>($B6-'Historic &amp; Future Emissions'!AM6)/'Historic &amp; Future Emissions'!AM6</f>
        <v>-0.56731049620001006</v>
      </c>
    </row>
    <row r="17" spans="1:5" x14ac:dyDescent="0.2">
      <c r="A17" s="83" t="s">
        <v>59</v>
      </c>
      <c r="B17" s="265">
        <f>($B7-'Historic &amp; Future Emissions'!AH7)/'Historic &amp; Future Emissions'!AH7</f>
        <v>-0.69100823989806137</v>
      </c>
      <c r="C17" s="265">
        <f>($B7-'Historic &amp; Future Emissions'!AI7)/'Historic &amp; Future Emissions'!AI7</f>
        <v>-0.65760486640943883</v>
      </c>
      <c r="D17" s="300">
        <f>($B7-'Historic &amp; Future Emissions'!AM7)/'Historic &amp; Future Emissions'!AM7</f>
        <v>-0.5696678279368288</v>
      </c>
    </row>
    <row r="18" spans="1:5" x14ac:dyDescent="0.2">
      <c r="A18" s="84" t="s">
        <v>12</v>
      </c>
      <c r="B18" s="264">
        <f>($B8-'Historic &amp; Future Emissions'!AH8)/'Historic &amp; Future Emissions'!AH8</f>
        <v>-0.59884276785519708</v>
      </c>
      <c r="C18" s="264">
        <f>($B8-'Historic &amp; Future Emissions'!AI8)/'Historic &amp; Future Emissions'!AI8</f>
        <v>-0.62703073371988494</v>
      </c>
      <c r="D18" s="297">
        <f>($B8-'Historic &amp; Future Emissions'!AM8)/'Historic &amp; Future Emissions'!AM8</f>
        <v>-0.58143561886699313</v>
      </c>
    </row>
    <row r="19" spans="1:5" x14ac:dyDescent="0.2">
      <c r="A19" s="84" t="s">
        <v>16</v>
      </c>
      <c r="B19" s="264">
        <f>($B9-'Historic &amp; Future Emissions'!AH9)/'Historic &amp; Future Emissions'!AH9</f>
        <v>-0.69983179430654285</v>
      </c>
      <c r="C19" s="264">
        <f>($B9-'Historic &amp; Future Emissions'!AI9)/'Historic &amp; Future Emissions'!AI9</f>
        <v>-0.35197348938787199</v>
      </c>
      <c r="D19" s="297">
        <f>($B9-'Historic &amp; Future Emissions'!AM9)/'Historic &amp; Future Emissions'!AM9</f>
        <v>-0.4153493560610837</v>
      </c>
    </row>
    <row r="20" spans="1:5" x14ac:dyDescent="0.2">
      <c r="A20" s="84" t="s">
        <v>58</v>
      </c>
      <c r="B20" s="264">
        <f>($B10-'Historic &amp; Future Emissions'!AH10)/'Historic &amp; Future Emissions'!AH10</f>
        <v>-0.80364971848613831</v>
      </c>
      <c r="C20" s="264">
        <f>($B10-'Historic &amp; Future Emissions'!AI10)/'Historic &amp; Future Emissions'!AI10</f>
        <v>-0.77138134826829208</v>
      </c>
      <c r="D20" s="297">
        <f>($B10-'Historic &amp; Future Emissions'!AM10)/'Historic &amp; Future Emissions'!AM10</f>
        <v>-0.6444554401978162</v>
      </c>
    </row>
    <row r="21" spans="1:5" x14ac:dyDescent="0.2">
      <c r="A21" s="91" t="s">
        <v>33</v>
      </c>
      <c r="B21" s="266">
        <f>($B11-'Historic &amp; Future Emissions'!AH11)/'Historic &amp; Future Emissions'!AH11</f>
        <v>-0.61088938582846553</v>
      </c>
      <c r="C21" s="266">
        <f>($B11-'Historic &amp; Future Emissions'!AI11)/'Historic &amp; Future Emissions'!AI11</f>
        <v>-0.67154089348695489</v>
      </c>
      <c r="D21" s="298">
        <f>($B11-'Historic &amp; Future Emissions'!AM11)/'Historic &amp; Future Emissions'!AM11</f>
        <v>-0.62219146107566481</v>
      </c>
    </row>
    <row r="22" spans="1:5" x14ac:dyDescent="0.2">
      <c r="A22" s="23"/>
      <c r="B22" s="23"/>
      <c r="C22" s="23"/>
      <c r="D22" s="23"/>
      <c r="E22" s="23"/>
    </row>
    <row r="23" spans="1:5" ht="64" customHeight="1" x14ac:dyDescent="0.25">
      <c r="A23" s="353" t="s">
        <v>150</v>
      </c>
      <c r="B23" s="354"/>
      <c r="C23" s="354"/>
      <c r="D23" s="354"/>
      <c r="E23" s="99"/>
    </row>
  </sheetData>
  <sheetProtection algorithmName="SHA-512" hashValue="keKOZkU3RL0v17Cn6WbsOmzuwEOou2kQY2LZ7WHkeWtghw0TPWdkWGLtg89VO/Vb6whWkQPSW7Di0NIYPwb0Fg==" saltValue="CMQXTP3g9Dt+wW6E7JVEgQ==" spinCount="100000" sheet="1" objects="1" scenarios="1" sort="0" autoFilter="0"/>
  <mergeCells count="4">
    <mergeCell ref="A1:D1"/>
    <mergeCell ref="A3:B3"/>
    <mergeCell ref="A13:D13"/>
    <mergeCell ref="A23:D23"/>
  </mergeCells>
  <hyperlinks>
    <hyperlink ref="A23:D23" r:id="rId1" display="Source: Cui, R., M., Borrero, C., Bertram, J., Behrendt, A., Rader, M., George, D., Churlyaev, A., Kreis, J., Lou, A., Miller, X., Fu, T., Tibebu, K., O’Keefe, X., Li, M., Zhu, A., Zhao, C., Squire, N., Hultman, J., Snarski, B., Buddi (2024). Enhancing Gl" xr:uid="{5C28F5E3-D5BC-364E-B803-4BC71B97A8FF}"/>
  </hyperlinks>
  <pageMargins left="0.7" right="0.7" top="0.75" bottom="0.75" header="0.3" footer="0.3"/>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BD51-101D-E044-BF88-42C18CD7B8F7}">
  <dimension ref="A1:AC29"/>
  <sheetViews>
    <sheetView topLeftCell="A3" workbookViewId="0">
      <selection activeCell="A16" sqref="A16:E27"/>
    </sheetView>
  </sheetViews>
  <sheetFormatPr baseColWidth="10" defaultColWidth="10.6640625" defaultRowHeight="16" x14ac:dyDescent="0.2"/>
  <cols>
    <col min="1" max="1" width="20.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29" ht="27" x14ac:dyDescent="0.35">
      <c r="A1" s="330" t="s">
        <v>156</v>
      </c>
      <c r="B1" s="330"/>
      <c r="C1" s="330"/>
      <c r="D1" s="330"/>
      <c r="E1" s="330"/>
    </row>
    <row r="2" spans="1:29" x14ac:dyDescent="0.2">
      <c r="A2" s="23"/>
      <c r="B2" s="23"/>
      <c r="C2" s="23"/>
      <c r="D2" s="23"/>
      <c r="E2" s="23"/>
    </row>
    <row r="3" spans="1:29" ht="21" x14ac:dyDescent="0.3">
      <c r="A3" s="350" t="s">
        <v>69</v>
      </c>
      <c r="B3" s="352"/>
      <c r="C3" s="98"/>
      <c r="D3" s="98"/>
      <c r="E3" s="98"/>
      <c r="F3" s="6"/>
      <c r="G3" s="6"/>
      <c r="H3" s="6"/>
      <c r="I3" s="6"/>
      <c r="J3" s="6"/>
      <c r="K3" s="6"/>
      <c r="L3" s="6"/>
      <c r="M3" s="6"/>
      <c r="N3" s="6"/>
      <c r="O3" s="6"/>
      <c r="P3" s="6"/>
      <c r="Q3" s="6"/>
      <c r="R3" s="6"/>
      <c r="S3" s="6"/>
      <c r="T3" s="6"/>
      <c r="U3" s="6"/>
      <c r="V3" s="6"/>
      <c r="W3" s="6"/>
      <c r="X3" s="6"/>
      <c r="Y3" s="6"/>
      <c r="Z3" s="6"/>
      <c r="AA3" s="6"/>
      <c r="AB3" s="6"/>
    </row>
    <row r="4" spans="1:29" ht="18" thickBot="1" x14ac:dyDescent="0.25">
      <c r="A4" s="130" t="s">
        <v>5</v>
      </c>
      <c r="B4" s="131" t="s">
        <v>57</v>
      </c>
      <c r="C4" s="23"/>
      <c r="D4" s="23"/>
      <c r="E4" s="23"/>
    </row>
    <row r="5" spans="1:29" ht="17" thickTop="1" x14ac:dyDescent="0.2">
      <c r="A5" s="129" t="s">
        <v>18</v>
      </c>
      <c r="B5" s="299">
        <v>259.45090019999998</v>
      </c>
      <c r="C5" s="23"/>
      <c r="D5" s="23"/>
      <c r="E5" s="23"/>
    </row>
    <row r="6" spans="1:29" x14ac:dyDescent="0.2">
      <c r="A6" s="84" t="s">
        <v>19</v>
      </c>
      <c r="B6" s="299">
        <v>664.10491539999998</v>
      </c>
      <c r="C6" s="23"/>
      <c r="D6" s="23"/>
      <c r="E6" s="23"/>
    </row>
    <row r="7" spans="1:29" x14ac:dyDescent="0.2">
      <c r="A7" s="83" t="s">
        <v>20</v>
      </c>
      <c r="B7" s="299">
        <v>9676.8768870000004</v>
      </c>
      <c r="C7" s="23"/>
      <c r="D7" s="23"/>
      <c r="E7" s="23"/>
    </row>
    <row r="8" spans="1:29" x14ac:dyDescent="0.2">
      <c r="A8" s="84" t="s">
        <v>21</v>
      </c>
      <c r="B8" s="299">
        <v>3853.1733709999999</v>
      </c>
      <c r="C8" s="23"/>
      <c r="D8" s="23"/>
      <c r="E8" s="23"/>
    </row>
    <row r="9" spans="1:29" x14ac:dyDescent="0.2">
      <c r="A9" s="83" t="s">
        <v>22</v>
      </c>
      <c r="B9" s="299">
        <v>767.25413676919004</v>
      </c>
      <c r="C9" s="23"/>
      <c r="D9" s="23"/>
      <c r="E9" s="23"/>
    </row>
    <row r="10" spans="1:29" x14ac:dyDescent="0.2">
      <c r="A10" s="84" t="s">
        <v>31</v>
      </c>
      <c r="B10" s="299">
        <v>493.67437430000001</v>
      </c>
      <c r="C10" s="23"/>
      <c r="D10" s="23"/>
      <c r="E10" s="23"/>
    </row>
    <row r="11" spans="1:29" x14ac:dyDescent="0.2">
      <c r="A11" s="84" t="s">
        <v>23</v>
      </c>
      <c r="B11" s="267">
        <v>455.94220000000001</v>
      </c>
      <c r="C11" s="23"/>
      <c r="D11" s="23"/>
      <c r="E11" s="23"/>
    </row>
    <row r="12" spans="1:29" x14ac:dyDescent="0.2">
      <c r="A12" s="84" t="s">
        <v>24</v>
      </c>
      <c r="B12" s="299">
        <v>279.37571029999998</v>
      </c>
      <c r="C12" s="23"/>
      <c r="D12" s="23"/>
      <c r="E12" s="23"/>
    </row>
    <row r="13" spans="1:29" x14ac:dyDescent="0.2">
      <c r="A13" s="84" t="s">
        <v>30</v>
      </c>
      <c r="B13" s="299">
        <v>294.07039229999998</v>
      </c>
      <c r="C13" s="23"/>
      <c r="D13" s="23"/>
      <c r="E13" s="23"/>
    </row>
    <row r="14" spans="1:29" x14ac:dyDescent="0.2">
      <c r="A14" s="91" t="s">
        <v>55</v>
      </c>
      <c r="B14" s="301">
        <v>299.0034</v>
      </c>
      <c r="C14" s="23"/>
      <c r="D14" s="23"/>
      <c r="E14" s="23"/>
    </row>
    <row r="15" spans="1:29" x14ac:dyDescent="0.2">
      <c r="A15" s="23"/>
      <c r="B15" s="23"/>
      <c r="C15" s="23"/>
      <c r="D15" s="23"/>
      <c r="E15" s="23"/>
    </row>
    <row r="16" spans="1:29" ht="19" x14ac:dyDescent="0.25">
      <c r="A16" s="350" t="s">
        <v>137</v>
      </c>
      <c r="B16" s="351"/>
      <c r="C16" s="351"/>
      <c r="D16" s="351"/>
      <c r="E16" s="352"/>
      <c r="F16" s="6"/>
      <c r="G16" s="6"/>
      <c r="H16" s="6"/>
      <c r="I16" s="6"/>
      <c r="J16" s="6"/>
      <c r="K16" s="6"/>
      <c r="L16" s="6"/>
      <c r="M16" s="6"/>
      <c r="N16" s="6"/>
      <c r="O16" s="6"/>
      <c r="P16" s="6"/>
      <c r="Q16" s="6"/>
      <c r="R16" s="6"/>
      <c r="S16" s="6"/>
      <c r="T16" s="6"/>
      <c r="U16" s="6"/>
      <c r="V16" s="6"/>
      <c r="W16" s="6"/>
      <c r="X16" s="6"/>
      <c r="Y16" s="6"/>
      <c r="Z16" s="6"/>
      <c r="AA16" s="6"/>
      <c r="AB16" s="6"/>
      <c r="AC16" s="6"/>
    </row>
    <row r="17" spans="1:5" ht="17" thickBot="1" x14ac:dyDescent="0.25">
      <c r="A17" s="132" t="s">
        <v>5</v>
      </c>
      <c r="B17" s="133" t="s">
        <v>126</v>
      </c>
      <c r="C17" s="133" t="s">
        <v>127</v>
      </c>
      <c r="D17" s="133" t="s">
        <v>138</v>
      </c>
      <c r="E17" s="134" t="s">
        <v>139</v>
      </c>
    </row>
    <row r="18" spans="1:5" ht="17" thickTop="1" x14ac:dyDescent="0.2">
      <c r="A18" s="129" t="s">
        <v>18</v>
      </c>
      <c r="B18" s="262">
        <f>(B5-'Historic &amp; Future Emissions'!AI13)/('Historic &amp; Future Emissions'!AI13)</f>
        <v>-0.35096741242324364</v>
      </c>
      <c r="C18" s="262">
        <f>($B5-'Historic &amp; Future Emissions'!AM13)/('Historic &amp; Future Emissions'!AM13)</f>
        <v>-0.25229719269333933</v>
      </c>
      <c r="D18" s="262">
        <f>($B5-'Historic &amp; Future Emissions'!AP13)/('Historic &amp; Future Emissions'!AP13)</f>
        <v>-0.4318665998062069</v>
      </c>
      <c r="E18" s="296">
        <f>($B5-'Historic &amp; Future Emissions'!AQ13)/('Historic &amp; Future Emissions'!AQ13)</f>
        <v>-0.4318665998062069</v>
      </c>
    </row>
    <row r="19" spans="1:5" x14ac:dyDescent="0.2">
      <c r="A19" s="84" t="s">
        <v>19</v>
      </c>
      <c r="B19" s="263">
        <f>(B6-'Historic &amp; Future Emissions'!AI14)/('Historic &amp; Future Emissions'!AI14)</f>
        <v>-0.74071021862015596</v>
      </c>
      <c r="C19" s="264">
        <f>($B6-'Historic &amp; Future Emissions'!AM14)/('Historic &amp; Future Emissions'!AM14)</f>
        <v>-0.63605912454052171</v>
      </c>
      <c r="D19" s="264">
        <f>($B6-'Historic &amp; Future Emissions'!AP14)/('Historic &amp; Future Emissions'!AP14)</f>
        <v>-0.66335126719368642</v>
      </c>
      <c r="E19" s="297">
        <f>($B6-'Historic &amp; Future Emissions'!AQ14)/('Historic &amp; Future Emissions'!AQ14)</f>
        <v>-0.6640325031217178</v>
      </c>
    </row>
    <row r="20" spans="1:5" x14ac:dyDescent="0.2">
      <c r="A20" s="83" t="s">
        <v>20</v>
      </c>
      <c r="B20" s="262">
        <f>(B7-'Historic &amp; Future Emissions'!AI15)/('Historic &amp; Future Emissions'!AI15)</f>
        <v>0.26594412441130305</v>
      </c>
      <c r="C20" s="262">
        <f>($B7-'Historic &amp; Future Emissions'!AM15)/('Historic &amp; Future Emissions'!AM15)</f>
        <v>-0.19046338450341319</v>
      </c>
      <c r="D20" s="262">
        <f>($B7-'Historic &amp; Future Emissions'!AP15)/('Historic &amp; Future Emissions'!AP15)</f>
        <v>-0.26187056544622422</v>
      </c>
      <c r="E20" s="296">
        <f>($B7-'Historic &amp; Future Emissions'!AQ15)/('Historic &amp; Future Emissions'!AQ15)</f>
        <v>-0.28919664411635077</v>
      </c>
    </row>
    <row r="21" spans="1:5" x14ac:dyDescent="0.2">
      <c r="A21" s="84" t="s">
        <v>21</v>
      </c>
      <c r="B21" s="263">
        <f>(B8-'Historic &amp; Future Emissions'!AI16)/('Historic &amp; Future Emissions'!AI16)</f>
        <v>0.95220943432552241</v>
      </c>
      <c r="C21" s="264">
        <f>($B8-'Historic &amp; Future Emissions'!AM16)/('Historic &amp; Future Emissions'!AM16)</f>
        <v>0.45567562183604077</v>
      </c>
      <c r="D21" s="264">
        <f>($B8-'Historic &amp; Future Emissions'!AP16)/('Historic &amp; Future Emissions'!AP16)</f>
        <v>0.22051738074120997</v>
      </c>
      <c r="E21" s="297">
        <f>($B8-'Historic &amp; Future Emissions'!AQ16)/('Historic &amp; Future Emissions'!AQ16)</f>
        <v>0.17403210572821445</v>
      </c>
    </row>
    <row r="22" spans="1:5" x14ac:dyDescent="0.2">
      <c r="A22" s="83" t="s">
        <v>22</v>
      </c>
      <c r="B22" s="262">
        <f>(B9-'Historic &amp; Future Emissions'!AI17)/('Historic &amp; Future Emissions'!AI17)</f>
        <v>-0.41301728780869906</v>
      </c>
      <c r="C22" s="262">
        <f>($B9-'Historic &amp; Future Emissions'!AM17)/('Historic &amp; Future Emissions'!AM17)</f>
        <v>-0.57081153894907943</v>
      </c>
      <c r="D22" s="262">
        <f>($B9-'Historic &amp; Future Emissions'!AP17)/('Historic &amp; Future Emissions'!AP17)</f>
        <v>-0.52530554689453224</v>
      </c>
      <c r="E22" s="296">
        <f>($B9-'Historic &amp; Future Emissions'!AQ17)/('Historic &amp; Future Emissions'!AQ17)</f>
        <v>-0.53564802746664175</v>
      </c>
    </row>
    <row r="23" spans="1:5" x14ac:dyDescent="0.2">
      <c r="A23" s="84" t="s">
        <v>31</v>
      </c>
      <c r="B23" s="263">
        <f>(B10-'Historic &amp; Future Emissions'!AI18)/('Historic &amp; Future Emissions'!AI18)</f>
        <v>-0.18992185154259392</v>
      </c>
      <c r="C23" s="264">
        <f>($B10-'Historic &amp; Future Emissions'!AM18)/('Historic &amp; Future Emissions'!AM18)</f>
        <v>-0.13238247047451668</v>
      </c>
      <c r="D23" s="264">
        <f>($B10-'Historic &amp; Future Emissions'!AP18)/('Historic &amp; Future Emissions'!AP18)</f>
        <v>-0.12962910031734842</v>
      </c>
      <c r="E23" s="297">
        <f>($B10-'Historic &amp; Future Emissions'!AQ18)/('Historic &amp; Future Emissions'!AQ18)</f>
        <v>-0.14470829123354129</v>
      </c>
    </row>
    <row r="24" spans="1:5" x14ac:dyDescent="0.2">
      <c r="A24" s="84" t="s">
        <v>23</v>
      </c>
      <c r="B24" s="264">
        <f>(B11-'Historic &amp; Future Emissions'!AI19)/('Historic &amp; Future Emissions'!AI19)</f>
        <v>7.8770140778421954E-2</v>
      </c>
      <c r="C24" s="264">
        <f>($B11-'Historic &amp; Future Emissions'!AM19)/('Historic &amp; Future Emissions'!AM19)</f>
        <v>-0.36436330684511359</v>
      </c>
      <c r="D24" s="264">
        <f>($B11-'Historic &amp; Future Emissions'!AP19)/('Historic &amp; Future Emissions'!AP19)</f>
        <v>-0.38342885898187845</v>
      </c>
      <c r="E24" s="297">
        <f>($B11-'Historic &amp; Future Emissions'!AQ19)/('Historic &amp; Future Emissions'!AQ19)</f>
        <v>-0.40746733626493975</v>
      </c>
    </row>
    <row r="25" spans="1:5" x14ac:dyDescent="0.2">
      <c r="A25" s="84" t="s">
        <v>24</v>
      </c>
      <c r="B25" s="263">
        <f>(B12-'Historic &amp; Future Emissions'!AI20)/('Historic &amp; Future Emissions'!AI20)</f>
        <v>-0.46469545382692679</v>
      </c>
      <c r="C25" s="264">
        <f>($B12-'Historic &amp; Future Emissions'!AM20)/('Historic &amp; Future Emissions'!AM20)</f>
        <v>-0.41344936393403525</v>
      </c>
      <c r="D25" s="264">
        <f>($B12-'Historic &amp; Future Emissions'!AP20)/('Historic &amp; Future Emissions'!AP20)</f>
        <v>-0.36189178237475922</v>
      </c>
      <c r="E25" s="297">
        <f>($B12-'Historic &amp; Future Emissions'!AQ20)/('Historic &amp; Future Emissions'!AQ20)</f>
        <v>-0.38438916179522792</v>
      </c>
    </row>
    <row r="26" spans="1:5" x14ac:dyDescent="0.2">
      <c r="A26" s="84" t="s">
        <v>30</v>
      </c>
      <c r="B26" s="264">
        <f>(B13-'Historic &amp; Future Emissions'!AI21)/('Historic &amp; Future Emissions'!AI21)</f>
        <v>-0.45232323940975921</v>
      </c>
      <c r="C26" s="264">
        <f>($B13-'Historic &amp; Future Emissions'!AM21)/('Historic &amp; Future Emissions'!AM21)</f>
        <v>-0.59198962628036722</v>
      </c>
      <c r="D26" s="264">
        <f>($B13-'Historic &amp; Future Emissions'!AP21)/('Historic &amp; Future Emissions'!AP21)</f>
        <v>-0.54702650600739378</v>
      </c>
      <c r="E26" s="297">
        <f>($B13-'Historic &amp; Future Emissions'!AQ21)/('Historic &amp; Future Emissions'!AQ21)</f>
        <v>-0.54065855623242742</v>
      </c>
    </row>
    <row r="27" spans="1:5" x14ac:dyDescent="0.2">
      <c r="A27" s="91" t="s">
        <v>55</v>
      </c>
      <c r="B27" s="266">
        <f>(B14-'Historic &amp; Future Emissions'!AI22)/('Historic &amp; Future Emissions'!AI22)</f>
        <v>0.1156543660779579</v>
      </c>
      <c r="C27" s="266">
        <f>($B14-'Historic &amp; Future Emissions'!AM22)/('Historic &amp; Future Emissions'!AM22)</f>
        <v>-0.31931888941290448</v>
      </c>
      <c r="D27" s="266">
        <f>($B14-'Historic &amp; Future Emissions'!AP22)/('Historic &amp; Future Emissions'!AP22)</f>
        <v>-0.46394891258163928</v>
      </c>
      <c r="E27" s="298">
        <f>($B14-'Historic &amp; Future Emissions'!AQ22)/('Historic &amp; Future Emissions'!AQ22)</f>
        <v>-0.50314246355450165</v>
      </c>
    </row>
    <row r="28" spans="1:5" x14ac:dyDescent="0.2">
      <c r="A28" s="23"/>
      <c r="B28" s="23"/>
      <c r="C28" s="23"/>
      <c r="D28" s="23"/>
      <c r="E28" s="23"/>
    </row>
    <row r="29" spans="1:5" ht="52" customHeight="1" x14ac:dyDescent="0.2">
      <c r="A29" s="355" t="s">
        <v>150</v>
      </c>
      <c r="B29" s="355"/>
      <c r="C29" s="355"/>
      <c r="D29" s="355"/>
      <c r="E29" s="355"/>
    </row>
  </sheetData>
  <sheetProtection algorithmName="SHA-512" hashValue="MaeK5qoQvOVhIxkhM8wrSUxgqwdn9taosrNHL9FqVKbPqBvHr/oIBF2npC/I9MpksK/wzNCU7pKXyqiDfcBsEw==" saltValue="PGNn9appgVGPJEei/EIAEA==" spinCount="100000" sheet="1" objects="1" scenarios="1" sort="0" autoFilter="0"/>
  <mergeCells count="4">
    <mergeCell ref="A1:E1"/>
    <mergeCell ref="A3:B3"/>
    <mergeCell ref="A16:E16"/>
    <mergeCell ref="A29:E29"/>
  </mergeCells>
  <hyperlinks>
    <hyperlink ref="A29:D29" r:id="rId1" display="Source: Cui, R., M., Borrero, C., Bertram, J., Behrendt, A., Rader, M., George, D., Churlyaev, A., Kreis, J., Lou, A., Miller, X., Fu, T., Tibebu, K., O’Keefe, X., Li, M., Zhu, A., Zhao, C., Squire, N., Hultman, J., Snarski, B., Buddi (2024). Enhancing Gl" xr:uid="{DC134638-6687-2D49-8460-F1D225A59B69}"/>
  </hyperlinks>
  <pageMargins left="0.7" right="0.7" top="0.75" bottom="0.75" header="0.3" footer="0.3"/>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BED2-F401-BD43-8BE4-BBEBE5B12370}">
  <dimension ref="A1:AG23"/>
  <sheetViews>
    <sheetView workbookViewId="0">
      <selection activeCell="A13" sqref="A13:D21"/>
    </sheetView>
  </sheetViews>
  <sheetFormatPr baseColWidth="10" defaultColWidth="10.6640625" defaultRowHeight="16" x14ac:dyDescent="0.2"/>
  <cols>
    <col min="1" max="1" width="20.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33" ht="27" x14ac:dyDescent="0.35">
      <c r="A1" s="330" t="s">
        <v>117</v>
      </c>
      <c r="B1" s="330"/>
      <c r="C1" s="330"/>
      <c r="D1" s="330"/>
      <c r="E1" s="52"/>
    </row>
    <row r="2" spans="1:33" x14ac:dyDescent="0.2">
      <c r="A2" s="23"/>
      <c r="B2" s="23"/>
      <c r="C2" s="23"/>
      <c r="D2" s="23"/>
    </row>
    <row r="3" spans="1:33" ht="21" x14ac:dyDescent="0.3">
      <c r="A3" s="350" t="s">
        <v>69</v>
      </c>
      <c r="B3" s="352"/>
      <c r="C3" s="98"/>
      <c r="D3" s="98"/>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8" thickBot="1" x14ac:dyDescent="0.25">
      <c r="A4" s="130" t="s">
        <v>5</v>
      </c>
      <c r="B4" s="131" t="s">
        <v>125</v>
      </c>
      <c r="C4" s="23"/>
      <c r="D4" s="23"/>
    </row>
    <row r="5" spans="1:33" ht="17" thickTop="1" x14ac:dyDescent="0.2">
      <c r="A5" s="129" t="s">
        <v>10</v>
      </c>
      <c r="B5" s="193">
        <v>137</v>
      </c>
      <c r="C5" s="23"/>
      <c r="D5" s="23"/>
    </row>
    <row r="6" spans="1:33" x14ac:dyDescent="0.2">
      <c r="A6" s="84" t="s">
        <v>11</v>
      </c>
      <c r="B6" s="194"/>
      <c r="C6" s="23"/>
      <c r="D6" s="23"/>
    </row>
    <row r="7" spans="1:33" x14ac:dyDescent="0.2">
      <c r="A7" s="83" t="s">
        <v>59</v>
      </c>
      <c r="B7" s="195">
        <v>1020</v>
      </c>
      <c r="C7" s="23"/>
      <c r="D7" s="23"/>
    </row>
    <row r="8" spans="1:33" x14ac:dyDescent="0.2">
      <c r="A8" s="84" t="s">
        <v>12</v>
      </c>
      <c r="B8" s="194">
        <v>261</v>
      </c>
      <c r="C8" s="23"/>
      <c r="D8" s="23"/>
    </row>
    <row r="9" spans="1:33" x14ac:dyDescent="0.2">
      <c r="A9" s="84" t="s">
        <v>16</v>
      </c>
      <c r="B9" s="194"/>
      <c r="C9" s="23"/>
      <c r="D9" s="23"/>
    </row>
    <row r="10" spans="1:33" x14ac:dyDescent="0.2">
      <c r="A10" s="84" t="s">
        <v>58</v>
      </c>
      <c r="B10" s="194"/>
      <c r="C10" s="23"/>
      <c r="D10" s="23"/>
    </row>
    <row r="11" spans="1:33" x14ac:dyDescent="0.2">
      <c r="A11" s="91" t="s">
        <v>33</v>
      </c>
      <c r="B11" s="196">
        <v>1313</v>
      </c>
      <c r="C11" s="23"/>
      <c r="D11" s="23"/>
    </row>
    <row r="12" spans="1:33" x14ac:dyDescent="0.2">
      <c r="C12" s="23"/>
      <c r="D12" s="23"/>
    </row>
    <row r="13" spans="1:33" ht="19" x14ac:dyDescent="0.25">
      <c r="A13" s="350" t="s">
        <v>136</v>
      </c>
      <c r="B13" s="351"/>
      <c r="C13" s="351"/>
      <c r="D13" s="352"/>
      <c r="E13" s="97"/>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ht="17" thickBot="1" x14ac:dyDescent="0.25">
      <c r="A14" s="132" t="s">
        <v>5</v>
      </c>
      <c r="B14" s="133" t="s">
        <v>135</v>
      </c>
      <c r="C14" s="133" t="s">
        <v>126</v>
      </c>
      <c r="D14" s="134" t="s">
        <v>127</v>
      </c>
    </row>
    <row r="15" spans="1:33" ht="17" thickTop="1" x14ac:dyDescent="0.2">
      <c r="A15" s="129" t="s">
        <v>10</v>
      </c>
      <c r="B15" s="262">
        <f>($B5-'Historic &amp; Future Emissions'!AH5)/'Historic &amp; Future Emissions'!AH5</f>
        <v>-0.7773759820501992</v>
      </c>
      <c r="C15" s="262">
        <f>($B5-'Historic &amp; Future Emissions'!AI5)/'Historic &amp; Future Emissions'!AI5</f>
        <v>-0.77520572189794335</v>
      </c>
      <c r="D15" s="296">
        <f>($B5-'Historic &amp; Future Emissions'!AM5)/'Historic &amp; Future Emissions'!AM5</f>
        <v>-0.72081029700718247</v>
      </c>
    </row>
    <row r="16" spans="1:33" x14ac:dyDescent="0.2">
      <c r="A16" s="84" t="s">
        <v>11</v>
      </c>
      <c r="B16" s="264" t="s">
        <v>54</v>
      </c>
      <c r="C16" s="264" t="s">
        <v>54</v>
      </c>
      <c r="D16" s="297" t="s">
        <v>54</v>
      </c>
    </row>
    <row r="17" spans="1:5" x14ac:dyDescent="0.2">
      <c r="A17" s="83" t="s">
        <v>59</v>
      </c>
      <c r="B17" s="265">
        <f>($B7-'Historic &amp; Future Emissions'!AH7)/'Historic &amp; Future Emissions'!AH7</f>
        <v>-0.78023245112064143</v>
      </c>
      <c r="C17" s="265">
        <f>($B7-'Historic &amp; Future Emissions'!AI7)/'Historic &amp; Future Emissions'!AI7</f>
        <v>-0.75647460879670869</v>
      </c>
      <c r="D17" s="300">
        <f>($B7-'Historic &amp; Future Emissions'!AM7)/'Historic &amp; Future Emissions'!AM7</f>
        <v>-0.69393019856887728</v>
      </c>
    </row>
    <row r="18" spans="1:5" x14ac:dyDescent="0.2">
      <c r="A18" s="84" t="s">
        <v>12</v>
      </c>
      <c r="B18" s="264">
        <f>($B8-'Historic &amp; Future Emissions'!AH8)/'Historic &amp; Future Emissions'!AH8</f>
        <v>-0.78190436628461435</v>
      </c>
      <c r="C18" s="264">
        <f>($B8-'Historic &amp; Future Emissions'!AI8)/'Historic &amp; Future Emissions'!AI8</f>
        <v>-0.79722921097341126</v>
      </c>
      <c r="D18" s="297">
        <f>($B8-'Historic &amp; Future Emissions'!AM8)/'Historic &amp; Future Emissions'!AM8</f>
        <v>-0.77244068749347616</v>
      </c>
    </row>
    <row r="19" spans="1:5" x14ac:dyDescent="0.2">
      <c r="A19" s="84" t="s">
        <v>16</v>
      </c>
      <c r="B19" s="264" t="s">
        <v>54</v>
      </c>
      <c r="C19" s="264" t="s">
        <v>54</v>
      </c>
      <c r="D19" s="297" t="s">
        <v>54</v>
      </c>
    </row>
    <row r="20" spans="1:5" x14ac:dyDescent="0.2">
      <c r="A20" s="84" t="s">
        <v>58</v>
      </c>
      <c r="B20" s="264" t="s">
        <v>54</v>
      </c>
      <c r="C20" s="264" t="s">
        <v>54</v>
      </c>
      <c r="D20" s="297" t="s">
        <v>54</v>
      </c>
    </row>
    <row r="21" spans="1:5" x14ac:dyDescent="0.2">
      <c r="A21" s="91" t="s">
        <v>33</v>
      </c>
      <c r="B21" s="266">
        <f>($B11-'Historic &amp; Future Emissions'!AH11)/'Historic &amp; Future Emissions'!AH11</f>
        <v>-0.76385826120345257</v>
      </c>
      <c r="C21" s="266">
        <f>($B11-'Historic &amp; Future Emissions'!AI11)/'Historic &amp; Future Emissions'!AI11</f>
        <v>-0.80066618151578295</v>
      </c>
      <c r="D21" s="298">
        <f>($B11-'Historic &amp; Future Emissions'!AM11)/'Historic &amp; Future Emissions'!AM11</f>
        <v>-0.77071721493969403</v>
      </c>
    </row>
    <row r="22" spans="1:5" x14ac:dyDescent="0.2">
      <c r="A22" s="23"/>
      <c r="B22" s="23"/>
      <c r="C22" s="23"/>
      <c r="D22" s="23"/>
      <c r="E22" s="23"/>
    </row>
    <row r="23" spans="1:5" ht="19" x14ac:dyDescent="0.25">
      <c r="A23" s="356" t="s">
        <v>174</v>
      </c>
      <c r="B23" s="356"/>
      <c r="C23" s="356"/>
      <c r="D23" s="356"/>
      <c r="E23" s="99"/>
    </row>
  </sheetData>
  <sheetProtection algorithmName="SHA-512" hashValue="WyLhBndtgC5KC3QStL85v6Ikb16iVIXWJqx2LmxeKtDJDdQvzJQcDD6/xP97BBduojIr2VwR9lxQWSDZAHwjqA==" saltValue="L1fx1GnaukNN22YzxT7M4w==" spinCount="100000" sheet="1" objects="1" scenarios="1" sort="0" autoFilter="0"/>
  <mergeCells count="4">
    <mergeCell ref="A1:D1"/>
    <mergeCell ref="A3:B3"/>
    <mergeCell ref="A13:D13"/>
    <mergeCell ref="A23:D23"/>
  </mergeCells>
  <hyperlinks>
    <hyperlink ref="A23:D23" r:id="rId1" display="Source: CAT, 1.5-aligned 2035 targets for major emitters and Troika countries, November 2024." xr:uid="{08E023B3-5CA2-0A4D-B927-32CB086684B9}"/>
  </hyperlinks>
  <pageMargins left="0.7" right="0.7" top="0.75" bottom="0.75" header="0.3" footer="0.3"/>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53C4-BDC8-CF4B-8E4B-D0A12A290818}">
  <dimension ref="A1:AC29"/>
  <sheetViews>
    <sheetView workbookViewId="0">
      <selection activeCell="G32" sqref="G32"/>
    </sheetView>
  </sheetViews>
  <sheetFormatPr baseColWidth="10" defaultColWidth="10.6640625" defaultRowHeight="16" x14ac:dyDescent="0.2"/>
  <cols>
    <col min="1" max="1" width="20.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29" ht="27" x14ac:dyDescent="0.35">
      <c r="A1" s="330" t="s">
        <v>117</v>
      </c>
      <c r="B1" s="330"/>
      <c r="C1" s="330"/>
      <c r="D1" s="330"/>
      <c r="E1" s="330"/>
    </row>
    <row r="2" spans="1:29" x14ac:dyDescent="0.2">
      <c r="A2" s="23"/>
      <c r="B2" s="23"/>
      <c r="C2" s="23"/>
      <c r="D2" s="23"/>
      <c r="E2" s="23"/>
    </row>
    <row r="3" spans="1:29" ht="21" x14ac:dyDescent="0.3">
      <c r="A3" s="350" t="s">
        <v>69</v>
      </c>
      <c r="B3" s="352"/>
      <c r="C3" s="98"/>
      <c r="D3" s="98"/>
      <c r="E3" s="98"/>
      <c r="F3" s="6"/>
      <c r="G3" s="6"/>
      <c r="H3" s="6"/>
      <c r="I3" s="6"/>
      <c r="J3" s="6"/>
      <c r="K3" s="6"/>
      <c r="L3" s="6"/>
      <c r="M3" s="6"/>
      <c r="N3" s="6"/>
      <c r="O3" s="6"/>
      <c r="P3" s="6"/>
      <c r="Q3" s="6"/>
      <c r="R3" s="6"/>
      <c r="S3" s="6"/>
      <c r="T3" s="6"/>
      <c r="U3" s="6"/>
      <c r="V3" s="6"/>
      <c r="W3" s="6"/>
      <c r="X3" s="6"/>
      <c r="Y3" s="6"/>
      <c r="Z3" s="6"/>
      <c r="AA3" s="6"/>
      <c r="AB3" s="6"/>
    </row>
    <row r="4" spans="1:29" ht="18" thickBot="1" x14ac:dyDescent="0.25">
      <c r="A4" s="130" t="s">
        <v>5</v>
      </c>
      <c r="B4" s="131" t="s">
        <v>57</v>
      </c>
      <c r="C4" s="23"/>
      <c r="D4" s="23"/>
      <c r="E4" s="23"/>
    </row>
    <row r="5" spans="1:29" ht="17" thickTop="1" x14ac:dyDescent="0.2">
      <c r="A5" s="129" t="s">
        <v>18</v>
      </c>
      <c r="B5" s="193"/>
      <c r="C5" s="23"/>
      <c r="D5" s="23"/>
      <c r="E5" s="23"/>
    </row>
    <row r="6" spans="1:29" x14ac:dyDescent="0.2">
      <c r="A6" s="84" t="s">
        <v>19</v>
      </c>
      <c r="B6" s="194">
        <v>368</v>
      </c>
      <c r="C6" s="23"/>
      <c r="D6" s="23"/>
      <c r="E6" s="23"/>
    </row>
    <row r="7" spans="1:29" x14ac:dyDescent="0.2">
      <c r="A7" s="83" t="s">
        <v>20</v>
      </c>
      <c r="B7" s="195">
        <v>3153</v>
      </c>
      <c r="C7" s="23"/>
      <c r="D7" s="23"/>
      <c r="E7" s="23"/>
    </row>
    <row r="8" spans="1:29" x14ac:dyDescent="0.2">
      <c r="A8" s="84" t="s">
        <v>21</v>
      </c>
      <c r="B8" s="194">
        <v>1679</v>
      </c>
      <c r="C8" s="23"/>
      <c r="D8" s="23"/>
      <c r="E8" s="23"/>
    </row>
    <row r="9" spans="1:29" x14ac:dyDescent="0.2">
      <c r="A9" s="83" t="s">
        <v>22</v>
      </c>
      <c r="B9" s="195">
        <v>549</v>
      </c>
      <c r="C9" s="23"/>
      <c r="D9" s="23"/>
      <c r="E9" s="23"/>
    </row>
    <row r="10" spans="1:29" x14ac:dyDescent="0.2">
      <c r="A10" s="84" t="s">
        <v>31</v>
      </c>
      <c r="B10" s="194"/>
      <c r="C10" s="23"/>
      <c r="D10" s="23"/>
      <c r="E10" s="23"/>
    </row>
    <row r="11" spans="1:29" x14ac:dyDescent="0.2">
      <c r="A11" s="84" t="s">
        <v>23</v>
      </c>
      <c r="B11" s="194"/>
      <c r="C11" s="23"/>
      <c r="D11" s="23"/>
      <c r="E11" s="23"/>
    </row>
    <row r="12" spans="1:29" x14ac:dyDescent="0.2">
      <c r="A12" s="84" t="s">
        <v>24</v>
      </c>
      <c r="B12" s="194"/>
      <c r="C12" s="23"/>
      <c r="D12" s="23"/>
      <c r="E12" s="23"/>
    </row>
    <row r="13" spans="1:29" x14ac:dyDescent="0.2">
      <c r="A13" s="84" t="s">
        <v>30</v>
      </c>
      <c r="B13" s="194"/>
      <c r="C13" s="23"/>
      <c r="D13" s="23"/>
      <c r="E13" s="23"/>
    </row>
    <row r="14" spans="1:29" x14ac:dyDescent="0.2">
      <c r="A14" s="91" t="s">
        <v>55</v>
      </c>
      <c r="B14" s="196"/>
      <c r="C14" s="23"/>
      <c r="D14" s="23"/>
      <c r="E14" s="23"/>
    </row>
    <row r="15" spans="1:29" x14ac:dyDescent="0.2">
      <c r="A15" s="23"/>
      <c r="B15" s="23"/>
      <c r="C15" s="23"/>
      <c r="D15" s="23"/>
      <c r="E15" s="23"/>
    </row>
    <row r="16" spans="1:29" ht="19" x14ac:dyDescent="0.25">
      <c r="A16" s="350" t="s">
        <v>137</v>
      </c>
      <c r="B16" s="351"/>
      <c r="C16" s="351"/>
      <c r="D16" s="351"/>
      <c r="E16" s="352"/>
      <c r="F16" s="6"/>
      <c r="G16" s="6"/>
      <c r="H16" s="6"/>
      <c r="I16" s="6"/>
      <c r="J16" s="6"/>
      <c r="K16" s="6"/>
      <c r="L16" s="6"/>
      <c r="M16" s="6"/>
      <c r="N16" s="6"/>
      <c r="O16" s="6"/>
      <c r="P16" s="6"/>
      <c r="Q16" s="6"/>
      <c r="R16" s="6"/>
      <c r="S16" s="6"/>
      <c r="T16" s="6"/>
      <c r="U16" s="6"/>
      <c r="V16" s="6"/>
      <c r="W16" s="6"/>
      <c r="X16" s="6"/>
      <c r="Y16" s="6"/>
      <c r="Z16" s="6"/>
      <c r="AA16" s="6"/>
      <c r="AB16" s="6"/>
      <c r="AC16" s="6"/>
    </row>
    <row r="17" spans="1:5" ht="17" thickBot="1" x14ac:dyDescent="0.25">
      <c r="A17" s="132" t="s">
        <v>5</v>
      </c>
      <c r="B17" s="133" t="s">
        <v>126</v>
      </c>
      <c r="C17" s="133" t="s">
        <v>127</v>
      </c>
      <c r="D17" s="133" t="s">
        <v>138</v>
      </c>
      <c r="E17" s="134" t="s">
        <v>139</v>
      </c>
    </row>
    <row r="18" spans="1:5" ht="17" thickTop="1" x14ac:dyDescent="0.2">
      <c r="A18" s="129" t="s">
        <v>18</v>
      </c>
      <c r="B18" s="262" t="s">
        <v>54</v>
      </c>
      <c r="C18" s="262" t="s">
        <v>54</v>
      </c>
      <c r="D18" s="262" t="s">
        <v>54</v>
      </c>
      <c r="E18" s="296" t="s">
        <v>54</v>
      </c>
    </row>
    <row r="19" spans="1:5" x14ac:dyDescent="0.2">
      <c r="A19" s="84" t="s">
        <v>19</v>
      </c>
      <c r="B19" s="263">
        <f>(B6-'Historic &amp; Future Emissions'!AI14)/('Historic &amp; Future Emissions'!AI14)</f>
        <v>-0.85631993178320243</v>
      </c>
      <c r="C19" s="264">
        <f>($B6-'Historic &amp; Future Emissions'!AM14)/('Historic &amp; Future Emissions'!AM14)</f>
        <v>-0.79832969299975753</v>
      </c>
      <c r="D19" s="264">
        <f>($B6-'Historic &amp; Future Emissions'!AP14)/('Historic &amp; Future Emissions'!AP14)</f>
        <v>-0.81345306923665117</v>
      </c>
      <c r="E19" s="297">
        <f>($B6-'Historic &amp; Future Emissions'!AQ14)/('Historic &amp; Future Emissions'!AQ14)</f>
        <v>-0.81383056203289794</v>
      </c>
    </row>
    <row r="20" spans="1:5" x14ac:dyDescent="0.2">
      <c r="A20" s="83" t="s">
        <v>20</v>
      </c>
      <c r="B20" s="262">
        <f>(B7-'Historic &amp; Future Emissions'!AI15)/('Historic &amp; Future Emissions'!AI15)</f>
        <v>-0.58751962323390894</v>
      </c>
      <c r="C20" s="262">
        <f>($B7-'Historic &amp; Future Emissions'!AM15)/('Historic &amp; Future Emissions'!AM15)</f>
        <v>-0.7362300896800964</v>
      </c>
      <c r="D20" s="262">
        <f>($B7-'Historic &amp; Future Emissions'!AP15)/('Historic &amp; Future Emissions'!AP15)</f>
        <v>-0.75949656750572081</v>
      </c>
      <c r="E20" s="296">
        <f>($B7-'Historic &amp; Future Emissions'!AQ15)/('Historic &amp; Future Emissions'!AQ15)</f>
        <v>-0.76840017628911417</v>
      </c>
    </row>
    <row r="21" spans="1:5" x14ac:dyDescent="0.2">
      <c r="A21" s="84" t="s">
        <v>21</v>
      </c>
      <c r="B21" s="263">
        <f>(B8-'Historic &amp; Future Emissions'!AI16)/('Historic &amp; Future Emissions'!AI16)</f>
        <v>-0.14933502216592781</v>
      </c>
      <c r="C21" s="264">
        <f>($B8-'Historic &amp; Future Emissions'!AM16)/('Historic &amp; Future Emissions'!AM16)</f>
        <v>-0.36569701548923311</v>
      </c>
      <c r="D21" s="264">
        <f>($B8-'Historic &amp; Future Emissions'!AP16)/('Historic &amp; Future Emissions'!AP16)</f>
        <v>-0.4681659803611023</v>
      </c>
      <c r="E21" s="297">
        <f>($B8-'Historic &amp; Future Emissions'!AQ16)/('Historic &amp; Future Emissions'!AQ16)</f>
        <v>-0.48842169408897013</v>
      </c>
    </row>
    <row r="22" spans="1:5" x14ac:dyDescent="0.2">
      <c r="A22" s="83" t="s">
        <v>22</v>
      </c>
      <c r="B22" s="262">
        <f>(B9-'Historic &amp; Future Emissions'!AI17)/('Historic &amp; Future Emissions'!AI17)</f>
        <v>-0.57999117430634795</v>
      </c>
      <c r="C22" s="262">
        <f>($B9-'Historic &amp; Future Emissions'!AM17)/('Historic &amp; Future Emissions'!AM17)</f>
        <v>-0.69289906195991302</v>
      </c>
      <c r="D22" s="262">
        <f>($B9-'Historic &amp; Future Emissions'!AP17)/('Historic &amp; Future Emissions'!AP17)</f>
        <v>-0.66033776519956489</v>
      </c>
      <c r="E22" s="296">
        <f>($B9-'Historic &amp; Future Emissions'!AQ17)/('Historic &amp; Future Emissions'!AQ17)</f>
        <v>-0.66773820993095145</v>
      </c>
    </row>
    <row r="23" spans="1:5" x14ac:dyDescent="0.2">
      <c r="A23" s="84" t="s">
        <v>31</v>
      </c>
      <c r="B23" s="263" t="s">
        <v>54</v>
      </c>
      <c r="C23" s="264" t="s">
        <v>54</v>
      </c>
      <c r="D23" s="264" t="s">
        <v>54</v>
      </c>
      <c r="E23" s="297" t="s">
        <v>54</v>
      </c>
    </row>
    <row r="24" spans="1:5" x14ac:dyDescent="0.2">
      <c r="A24" s="84" t="s">
        <v>23</v>
      </c>
      <c r="B24" s="262" t="s">
        <v>54</v>
      </c>
      <c r="C24" s="262" t="s">
        <v>54</v>
      </c>
      <c r="D24" s="262" t="s">
        <v>54</v>
      </c>
      <c r="E24" s="296" t="s">
        <v>54</v>
      </c>
    </row>
    <row r="25" spans="1:5" x14ac:dyDescent="0.2">
      <c r="A25" s="84" t="s">
        <v>24</v>
      </c>
      <c r="B25" s="263" t="s">
        <v>54</v>
      </c>
      <c r="C25" s="264" t="s">
        <v>54</v>
      </c>
      <c r="D25" s="264" t="s">
        <v>54</v>
      </c>
      <c r="E25" s="297" t="s">
        <v>54</v>
      </c>
    </row>
    <row r="26" spans="1:5" x14ac:dyDescent="0.2">
      <c r="A26" s="84" t="s">
        <v>30</v>
      </c>
      <c r="B26" s="262" t="s">
        <v>54</v>
      </c>
      <c r="C26" s="262" t="s">
        <v>54</v>
      </c>
      <c r="D26" s="262" t="s">
        <v>54</v>
      </c>
      <c r="E26" s="296" t="s">
        <v>54</v>
      </c>
    </row>
    <row r="27" spans="1:5" x14ac:dyDescent="0.2">
      <c r="A27" s="91" t="s">
        <v>55</v>
      </c>
      <c r="B27" s="302" t="s">
        <v>54</v>
      </c>
      <c r="C27" s="266" t="s">
        <v>54</v>
      </c>
      <c r="D27" s="266" t="s">
        <v>54</v>
      </c>
      <c r="E27" s="298" t="s">
        <v>54</v>
      </c>
    </row>
    <row r="28" spans="1:5" x14ac:dyDescent="0.2">
      <c r="A28" s="23"/>
      <c r="B28" s="23"/>
      <c r="C28" s="23"/>
      <c r="D28" s="23"/>
      <c r="E28" s="23"/>
    </row>
    <row r="29" spans="1:5" x14ac:dyDescent="0.2">
      <c r="A29" s="357" t="s">
        <v>174</v>
      </c>
      <c r="B29" s="357"/>
      <c r="C29" s="357"/>
      <c r="D29" s="357"/>
      <c r="E29" s="357"/>
    </row>
  </sheetData>
  <sheetProtection algorithmName="SHA-512" hashValue="K8tVpbs9Vi0ciGTcho0FDdYPTi9kHdBEA17PyucRS6e8VEfdo4LwD75f7BOEsYIAJ4nEToyaVuYdMQ2j5dTn/Q==" saltValue="7rVYD766Uu5MguxaQyn+fw==" spinCount="100000" sheet="1" objects="1" scenarios="1" sort="0" autoFilter="0"/>
  <mergeCells count="4">
    <mergeCell ref="A1:E1"/>
    <mergeCell ref="A3:B3"/>
    <mergeCell ref="A16:E16"/>
    <mergeCell ref="A29:E29"/>
  </mergeCells>
  <hyperlinks>
    <hyperlink ref="A29:D29" r:id="rId1" display="Source: CAT, 1.5-aligned 2035 targets for major emitters and Troika countries, November 2024." xr:uid="{88D7A43A-1729-8749-8850-F12BB36055C9}"/>
  </hyperlinks>
  <pageMargins left="0.7" right="0.7" top="0.75" bottom="0.75" header="0.3" footer="0.3"/>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731F8-4F54-8E4C-8936-42957A05EF63}">
  <dimension ref="A1:AG48"/>
  <sheetViews>
    <sheetView topLeftCell="A20" workbookViewId="0">
      <selection activeCell="F49" sqref="F49"/>
    </sheetView>
  </sheetViews>
  <sheetFormatPr baseColWidth="10" defaultColWidth="10.6640625" defaultRowHeight="16" x14ac:dyDescent="0.2"/>
  <cols>
    <col min="1" max="1" width="20.83203125" customWidth="1"/>
    <col min="2" max="7" width="29.83203125" customWidth="1"/>
    <col min="11" max="12" width="16.83203125" customWidth="1"/>
    <col min="13" max="14" width="24" customWidth="1"/>
  </cols>
  <sheetData>
    <row r="1" spans="1:33" ht="27" x14ac:dyDescent="0.35">
      <c r="A1" s="330" t="s">
        <v>180</v>
      </c>
      <c r="B1" s="330"/>
      <c r="C1" s="330"/>
      <c r="D1" s="330"/>
      <c r="E1" s="330"/>
      <c r="F1" s="330"/>
      <c r="G1" s="330"/>
      <c r="H1" s="52"/>
      <c r="I1" s="52"/>
      <c r="J1" s="52"/>
      <c r="K1" s="52"/>
      <c r="L1" s="52"/>
      <c r="M1" s="52"/>
      <c r="N1" s="52"/>
      <c r="O1" s="52"/>
    </row>
    <row r="2" spans="1:33" x14ac:dyDescent="0.2">
      <c r="A2" s="21"/>
      <c r="B2" s="21"/>
      <c r="C2" s="21"/>
      <c r="D2" s="21"/>
      <c r="E2" s="42"/>
      <c r="F2" s="42"/>
      <c r="G2" s="42"/>
      <c r="H2" s="42"/>
      <c r="I2" s="42"/>
      <c r="J2" s="42"/>
      <c r="K2" s="42"/>
      <c r="L2" s="42"/>
      <c r="M2" s="42"/>
      <c r="N2" s="42"/>
      <c r="O2" s="42"/>
    </row>
    <row r="3" spans="1:33" ht="21" x14ac:dyDescent="0.3">
      <c r="A3" s="350" t="s">
        <v>69</v>
      </c>
      <c r="B3" s="351"/>
      <c r="C3" s="351"/>
      <c r="D3" s="351"/>
      <c r="E3" s="351"/>
      <c r="F3" s="351"/>
      <c r="G3" s="352"/>
      <c r="H3" s="6"/>
      <c r="I3" s="6"/>
      <c r="J3" s="6"/>
      <c r="K3" s="6"/>
      <c r="L3" s="6"/>
      <c r="M3" s="6"/>
      <c r="N3" s="6"/>
      <c r="O3" s="6"/>
      <c r="P3" s="6"/>
      <c r="Q3" s="6"/>
      <c r="R3" s="6"/>
      <c r="S3" s="6"/>
      <c r="T3" s="6"/>
      <c r="U3" s="6"/>
      <c r="V3" s="6"/>
      <c r="W3" s="6"/>
      <c r="X3" s="6"/>
      <c r="Y3" s="6"/>
      <c r="Z3" s="6"/>
      <c r="AA3" s="6"/>
      <c r="AB3" s="6"/>
      <c r="AC3" s="6"/>
      <c r="AD3" s="6"/>
      <c r="AE3" s="6"/>
      <c r="AF3" s="6"/>
      <c r="AG3" s="6"/>
    </row>
    <row r="4" spans="1:33" ht="35" thickBot="1" x14ac:dyDescent="0.25">
      <c r="A4" s="132" t="s">
        <v>5</v>
      </c>
      <c r="B4" s="167" t="s">
        <v>198</v>
      </c>
      <c r="C4" s="167" t="s">
        <v>178</v>
      </c>
      <c r="D4" s="304" t="s">
        <v>179</v>
      </c>
      <c r="E4" s="167" t="s">
        <v>199</v>
      </c>
      <c r="F4" s="167" t="s">
        <v>200</v>
      </c>
      <c r="G4" s="168" t="s">
        <v>201</v>
      </c>
    </row>
    <row r="5" spans="1:33" ht="17" thickTop="1" x14ac:dyDescent="0.2">
      <c r="A5" s="129" t="s">
        <v>10</v>
      </c>
      <c r="B5" s="190">
        <f>'[3]Peaked RG-NZ'!$M4</f>
        <v>302.8488375</v>
      </c>
      <c r="C5" s="190">
        <f>'[3]Peaked RG-NZ'!$M15</f>
        <v>302.8488375</v>
      </c>
      <c r="D5" s="305">
        <f>'[3]Peaked RG-NZ'!$M26</f>
        <v>302.8488375</v>
      </c>
      <c r="E5" s="190"/>
      <c r="F5" s="190"/>
      <c r="G5" s="197"/>
    </row>
    <row r="6" spans="1:33" x14ac:dyDescent="0.2">
      <c r="A6" s="84" t="s">
        <v>11</v>
      </c>
      <c r="B6" s="191">
        <f>'[3]Peaked RG-NZ'!$M5</f>
        <v>357.52888760000002</v>
      </c>
      <c r="C6" s="191">
        <f>'[3]Peaked RG-NZ'!$M16</f>
        <v>341.98415340000003</v>
      </c>
      <c r="D6" s="306">
        <f>'[3]Peaked RG-NZ'!$M27</f>
        <v>373.07362189999998</v>
      </c>
      <c r="E6" s="191"/>
      <c r="F6" s="191"/>
      <c r="G6" s="194"/>
      <c r="I6" s="147"/>
    </row>
    <row r="7" spans="1:33" x14ac:dyDescent="0.2">
      <c r="A7" s="83" t="s">
        <v>59</v>
      </c>
      <c r="B7" s="192">
        <f>'[3]Peaked RG-NZ'!$M6</f>
        <v>1583.17552</v>
      </c>
      <c r="C7" s="192">
        <f>'[3]Peaked RG-NZ'!$M17</f>
        <v>1583.17552</v>
      </c>
      <c r="D7" s="307">
        <f>'[3]Peaked RG-NZ'!$M28</f>
        <v>1583.17552</v>
      </c>
      <c r="E7" s="192"/>
      <c r="F7" s="192"/>
      <c r="G7" s="198"/>
    </row>
    <row r="8" spans="1:33" x14ac:dyDescent="0.2">
      <c r="A8" s="84" t="s">
        <v>12</v>
      </c>
      <c r="B8" s="250">
        <f>'[3]Peaked RG-NZ'!$M7</f>
        <v>554.45812479999995</v>
      </c>
      <c r="C8" s="250">
        <f>'[3]Peaked RG-NZ'!$M18</f>
        <v>554.45812479999995</v>
      </c>
      <c r="D8" s="308">
        <f>'[3]Peaked RG-NZ'!$M29</f>
        <v>554.45812479999995</v>
      </c>
      <c r="E8" s="250"/>
      <c r="F8" s="250"/>
      <c r="G8" s="251"/>
    </row>
    <row r="9" spans="1:33" x14ac:dyDescent="0.2">
      <c r="A9" s="84" t="s">
        <v>16</v>
      </c>
      <c r="B9" s="191">
        <f>'[3]Peaked RG-NZ'!$M8</f>
        <v>1691.51883</v>
      </c>
      <c r="C9" s="191">
        <f>'[3]Peaked RG-NZ'!$M19</f>
        <v>1691.51883</v>
      </c>
      <c r="D9" s="306">
        <f>'[3]Peaked RG-NZ'!$M30</f>
        <v>1691.51883</v>
      </c>
      <c r="E9" s="191">
        <f>'[3]Peaked RG-NZ'!$R$8</f>
        <v>1691.51883</v>
      </c>
      <c r="F9" s="191">
        <f>'[3]Peaked RG-NZ'!$R$19</f>
        <v>1691.51883</v>
      </c>
      <c r="G9" s="194">
        <f>'[3]Peaked RG-NZ'!$R$30</f>
        <v>1691.51883</v>
      </c>
    </row>
    <row r="10" spans="1:33" x14ac:dyDescent="0.2">
      <c r="A10" s="84" t="s">
        <v>58</v>
      </c>
      <c r="B10" s="250">
        <f>'[3]Peaked RG-NZ'!$M9</f>
        <v>209.2785623</v>
      </c>
      <c r="C10" s="250">
        <f>'[3]Peaked RG-NZ'!$M20</f>
        <v>209.2785623</v>
      </c>
      <c r="D10" s="308">
        <f>'[3]Peaked RG-NZ'!$M31</f>
        <v>209.2785623</v>
      </c>
      <c r="E10" s="250"/>
      <c r="F10" s="250"/>
      <c r="G10" s="251"/>
    </row>
    <row r="11" spans="1:33" x14ac:dyDescent="0.2">
      <c r="A11" s="91" t="s">
        <v>33</v>
      </c>
      <c r="B11" s="248">
        <f>'[3]Peaked RG-NZ'!$M10</f>
        <v>2394.6695970000001</v>
      </c>
      <c r="C11" s="248">
        <f>'[3]Peaked RG-NZ'!$M21</f>
        <v>2345.7987889999999</v>
      </c>
      <c r="D11" s="309">
        <f>'[3]Peaked RG-NZ'!$M32</f>
        <v>2443.5404050000002</v>
      </c>
      <c r="E11" s="248"/>
      <c r="F11" s="248"/>
      <c r="G11" s="196"/>
    </row>
    <row r="12" spans="1:33" x14ac:dyDescent="0.2">
      <c r="A12" s="303"/>
      <c r="B12" s="23"/>
      <c r="C12" s="23"/>
      <c r="D12" s="23"/>
      <c r="G12" s="150"/>
    </row>
    <row r="13" spans="1:33" ht="19" x14ac:dyDescent="0.25">
      <c r="A13" s="350" t="s">
        <v>132</v>
      </c>
      <c r="B13" s="351"/>
      <c r="C13" s="351"/>
      <c r="D13" s="351"/>
      <c r="E13" s="351"/>
      <c r="F13" s="351"/>
      <c r="G13" s="352"/>
    </row>
    <row r="14" spans="1:33" ht="35" thickBot="1" x14ac:dyDescent="0.25">
      <c r="A14" s="132" t="s">
        <v>5</v>
      </c>
      <c r="B14" s="167" t="s">
        <v>203</v>
      </c>
      <c r="C14" s="167" t="s">
        <v>204</v>
      </c>
      <c r="D14" s="304" t="s">
        <v>205</v>
      </c>
      <c r="E14" s="167" t="s">
        <v>206</v>
      </c>
      <c r="F14" s="167" t="s">
        <v>207</v>
      </c>
      <c r="G14" s="168" t="s">
        <v>208</v>
      </c>
    </row>
    <row r="15" spans="1:33" ht="17" thickTop="1" x14ac:dyDescent="0.2">
      <c r="A15" s="129" t="s">
        <v>10</v>
      </c>
      <c r="B15" s="102">
        <f>(B5-'Historic &amp; Future Emissions'!$AH5)/'Historic &amp; Future Emissions'!$AH5</f>
        <v>-0.5078728099585671</v>
      </c>
      <c r="C15" s="249">
        <f>(C5-'Historic &amp; Future Emissions'!$AH5)/'Historic &amp; Future Emissions'!$AH5</f>
        <v>-0.5078728099585671</v>
      </c>
      <c r="D15" s="310">
        <f>(D5-'Historic &amp; Future Emissions'!$AH5)/'Historic &amp; Future Emissions'!$AH5</f>
        <v>-0.5078728099585671</v>
      </c>
      <c r="E15" s="102"/>
      <c r="F15" s="247"/>
      <c r="G15" s="252"/>
    </row>
    <row r="16" spans="1:33" x14ac:dyDescent="0.2">
      <c r="A16" s="84" t="s">
        <v>11</v>
      </c>
      <c r="B16" s="66">
        <f>(B6-'Historic &amp; Future Emissions'!$AH6)/'Historic &amp; Future Emissions'!$AH6</f>
        <v>-0.45576044276389788</v>
      </c>
      <c r="C16" s="66">
        <f>(C6-'Historic &amp; Future Emissions'!$AH6)/'Historic &amp; Future Emissions'!$AH6</f>
        <v>-0.47942303214276205</v>
      </c>
      <c r="D16" s="311">
        <f>(D6-'Historic &amp; Future Emissions'!$AH6)/'Historic &amp; Future Emissions'!$AH6</f>
        <v>-0.43209785323281119</v>
      </c>
      <c r="E16" s="66"/>
      <c r="F16" s="66"/>
      <c r="G16" s="164"/>
    </row>
    <row r="17" spans="1:7" x14ac:dyDescent="0.2">
      <c r="A17" s="83" t="s">
        <v>59</v>
      </c>
      <c r="B17" s="65">
        <f>(B7-'Historic &amp; Future Emissions'!$AH7)/'Historic &amp; Future Emissions'!$AH7</f>
        <v>-0.65889156521940806</v>
      </c>
      <c r="C17" s="65">
        <f>(C7-'Historic &amp; Future Emissions'!$AH7)/'Historic &amp; Future Emissions'!$AH7</f>
        <v>-0.65889156521940806</v>
      </c>
      <c r="D17" s="312">
        <f>(D7-'Historic &amp; Future Emissions'!$AH7)/'Historic &amp; Future Emissions'!$AH7</f>
        <v>-0.65889156521940806</v>
      </c>
      <c r="E17" s="65"/>
      <c r="F17" s="246"/>
      <c r="G17" s="253"/>
    </row>
    <row r="18" spans="1:7" x14ac:dyDescent="0.2">
      <c r="A18" s="84" t="s">
        <v>12</v>
      </c>
      <c r="B18" s="66">
        <f>(B8-'Historic &amp; Future Emissions'!$AH8)/'Historic &amp; Future Emissions'!$AH8</f>
        <v>-0.53668622185095649</v>
      </c>
      <c r="C18" s="66">
        <f>(C8-'Historic &amp; Future Emissions'!$AH8)/'Historic &amp; Future Emissions'!$AH8</f>
        <v>-0.53668622185095649</v>
      </c>
      <c r="D18" s="311">
        <f>(D8-'Historic &amp; Future Emissions'!$AH8)/'Historic &amp; Future Emissions'!$AH8</f>
        <v>-0.53668622185095649</v>
      </c>
      <c r="E18" s="66"/>
      <c r="F18" s="66"/>
      <c r="G18" s="164"/>
    </row>
    <row r="19" spans="1:7" x14ac:dyDescent="0.2">
      <c r="A19" s="84" t="s">
        <v>16</v>
      </c>
      <c r="B19" s="66">
        <f>(B9-'Historic &amp; Future Emissions'!$AH9)/'Historic &amp; Future Emissions'!$AH9</f>
        <v>-0.45243405003301868</v>
      </c>
      <c r="C19" s="66">
        <f>(C9-'Historic &amp; Future Emissions'!$AH9)/'Historic &amp; Future Emissions'!$AH9</f>
        <v>-0.45243405003301868</v>
      </c>
      <c r="D19" s="311">
        <f>(D9-'Historic &amp; Future Emissions'!$AH9)/'Historic &amp; Future Emissions'!$AH9</f>
        <v>-0.45243405003301868</v>
      </c>
      <c r="E19" s="66"/>
      <c r="F19" s="66">
        <f>(F9-'Historic &amp; Future Emissions'!$AH9)/'Historic &amp; Future Emissions'!$AH9</f>
        <v>-0.45243405003301868</v>
      </c>
      <c r="G19" s="164"/>
    </row>
    <row r="20" spans="1:7" x14ac:dyDescent="0.2">
      <c r="A20" s="84" t="s">
        <v>58</v>
      </c>
      <c r="B20" s="66">
        <f>(B10-'Historic &amp; Future Emissions'!$AH10)/'Historic &amp; Future Emissions'!$AH10</f>
        <v>-0.74309391908352562</v>
      </c>
      <c r="C20" s="66">
        <f>(C10-'Historic &amp; Future Emissions'!$AH10)/'Historic &amp; Future Emissions'!$AH10</f>
        <v>-0.74309391908352562</v>
      </c>
      <c r="D20" s="311">
        <f>(D10-'Historic &amp; Future Emissions'!$AH10)/'Historic &amp; Future Emissions'!$AH10</f>
        <v>-0.74309391908352562</v>
      </c>
      <c r="E20" s="66"/>
      <c r="F20" s="66"/>
      <c r="G20" s="164"/>
    </row>
    <row r="21" spans="1:7" x14ac:dyDescent="0.2">
      <c r="A21" s="91" t="s">
        <v>33</v>
      </c>
      <c r="B21" s="105">
        <f>(B11-'Historic &amp; Future Emissions'!$AH11)/'Historic &amp; Future Emissions'!$AH11</f>
        <v>-0.56932106437257601</v>
      </c>
      <c r="C21" s="105">
        <f>(C11-'Historic &amp; Future Emissions'!$AH11)/'Historic &amp; Future Emissions'!$AH11</f>
        <v>-0.57811043038743692</v>
      </c>
      <c r="D21" s="313">
        <f>(D11-'Historic &amp; Future Emissions'!$AH11)/'Historic &amp; Future Emissions'!$AH11</f>
        <v>-0.56053169835771521</v>
      </c>
      <c r="E21" s="105"/>
      <c r="F21" s="105"/>
      <c r="G21" s="166"/>
    </row>
    <row r="22" spans="1:7" x14ac:dyDescent="0.2">
      <c r="A22" s="303"/>
      <c r="B22" s="23"/>
      <c r="C22" s="23"/>
      <c r="D22" s="23"/>
      <c r="G22" s="150"/>
    </row>
    <row r="23" spans="1:7" ht="19" x14ac:dyDescent="0.25">
      <c r="A23" s="350" t="s">
        <v>115</v>
      </c>
      <c r="B23" s="351"/>
      <c r="C23" s="351"/>
      <c r="D23" s="351"/>
      <c r="E23" s="351"/>
      <c r="F23" s="351"/>
      <c r="G23" s="352"/>
    </row>
    <row r="24" spans="1:7" ht="35" thickBot="1" x14ac:dyDescent="0.25">
      <c r="A24" s="132" t="s">
        <v>5</v>
      </c>
      <c r="B24" s="167" t="s">
        <v>203</v>
      </c>
      <c r="C24" s="167" t="s">
        <v>204</v>
      </c>
      <c r="D24" s="304" t="s">
        <v>205</v>
      </c>
      <c r="E24" s="167" t="s">
        <v>206</v>
      </c>
      <c r="F24" s="167" t="s">
        <v>207</v>
      </c>
      <c r="G24" s="168" t="s">
        <v>208</v>
      </c>
    </row>
    <row r="25" spans="1:7" ht="17" thickTop="1" x14ac:dyDescent="0.2">
      <c r="A25" s="129" t="s">
        <v>10</v>
      </c>
      <c r="B25" s="102">
        <f>(B5-'Historic &amp; Future Emissions'!$AI5)/'Historic &amp; Future Emissions'!$AI5</f>
        <v>-0.50307528613241193</v>
      </c>
      <c r="C25" s="102">
        <f>(C5-'Historic &amp; Future Emissions'!$AI5)/'Historic &amp; Future Emissions'!$AI5</f>
        <v>-0.50307528613241193</v>
      </c>
      <c r="D25" s="310">
        <f>(D5-'Historic &amp; Future Emissions'!$AI5)/'Historic &amp; Future Emissions'!$AI5</f>
        <v>-0.50307528613241193</v>
      </c>
      <c r="E25" s="102"/>
      <c r="F25" s="102"/>
      <c r="G25" s="252"/>
    </row>
    <row r="26" spans="1:7" x14ac:dyDescent="0.2">
      <c r="A26" s="84" t="s">
        <v>11</v>
      </c>
      <c r="B26" s="66">
        <f>(B6-'Historic &amp; Future Emissions'!$AI6)/'Historic &amp; Future Emissions'!$AI6</f>
        <v>-0.5679339643306609</v>
      </c>
      <c r="C26" s="66">
        <f>(C6-'Historic &amp; Future Emissions'!$AI6)/'Historic &amp; Future Emissions'!$AI6</f>
        <v>-0.58671944408982879</v>
      </c>
      <c r="D26" s="311">
        <f>(D6-'Historic &amp; Future Emissions'!$AI6)/'Historic &amp; Future Emissions'!$AI6</f>
        <v>-0.54914848445064535</v>
      </c>
      <c r="E26" s="66"/>
      <c r="F26" s="66"/>
      <c r="G26" s="164"/>
    </row>
    <row r="27" spans="1:7" x14ac:dyDescent="0.2">
      <c r="A27" s="83" t="s">
        <v>59</v>
      </c>
      <c r="B27" s="65">
        <f>(B7-'Historic &amp; Future Emissions'!$AI7)/'Historic &amp; Future Emissions'!$AI7</f>
        <v>-0.62201623740051559</v>
      </c>
      <c r="C27" s="65">
        <f>(C7-'Historic &amp; Future Emissions'!$AI7)/'Historic &amp; Future Emissions'!$AI7</f>
        <v>-0.62201623740051559</v>
      </c>
      <c r="D27" s="312">
        <f>(D7-'Historic &amp; Future Emissions'!$AI7)/'Historic &amp; Future Emissions'!$AI7</f>
        <v>-0.62201623740051559</v>
      </c>
      <c r="E27" s="65"/>
      <c r="F27" s="65"/>
      <c r="G27" s="253"/>
    </row>
    <row r="28" spans="1:7" x14ac:dyDescent="0.2">
      <c r="A28" s="84" t="s">
        <v>12</v>
      </c>
      <c r="B28" s="66">
        <f>(B8-'Historic &amp; Future Emissions'!$AI8)/'Historic &amp; Future Emissions'!$AI8</f>
        <v>-0.56924171859042616</v>
      </c>
      <c r="C28" s="66">
        <f>(C8-'Historic &amp; Future Emissions'!$AI8)/'Historic &amp; Future Emissions'!$AI8</f>
        <v>-0.56924171859042616</v>
      </c>
      <c r="D28" s="311">
        <f>(D8-'Historic &amp; Future Emissions'!$AI8)/'Historic &amp; Future Emissions'!$AI8</f>
        <v>-0.56924171859042616</v>
      </c>
      <c r="E28" s="66"/>
      <c r="F28" s="66"/>
      <c r="G28" s="164"/>
    </row>
    <row r="29" spans="1:7" x14ac:dyDescent="0.2">
      <c r="A29" s="84" t="s">
        <v>16</v>
      </c>
      <c r="B29" s="66">
        <f>(B9-'Historic &amp; Future Emissions'!$AI9)/'Historic &amp; Future Emissions'!$AI9</f>
        <v>0.18212803740277178</v>
      </c>
      <c r="C29" s="66">
        <f>(C9-'Historic &amp; Future Emissions'!$AI9)/'Historic &amp; Future Emissions'!$AI9</f>
        <v>0.18212803740277178</v>
      </c>
      <c r="D29" s="311">
        <f>(D9-'Historic &amp; Future Emissions'!$AI9)/'Historic &amp; Future Emissions'!$AI9</f>
        <v>0.18212803740277178</v>
      </c>
      <c r="E29" s="66"/>
      <c r="F29" s="66">
        <f>(F9-'Historic &amp; Future Emissions'!AI9)/'Historic &amp; Future Emissions'!$AI9</f>
        <v>0.18212803740277178</v>
      </c>
      <c r="G29" s="164"/>
    </row>
    <row r="30" spans="1:7" x14ac:dyDescent="0.2">
      <c r="A30" s="84" t="s">
        <v>58</v>
      </c>
      <c r="B30" s="66">
        <f>(B10-'Historic &amp; Future Emissions'!$AI10)/'Historic &amp; Future Emissions'!$AI10</f>
        <v>-0.70087375791893092</v>
      </c>
      <c r="C30" s="66">
        <f>(C10-'Historic &amp; Future Emissions'!$AI10)/'Historic &amp; Future Emissions'!$AI10</f>
        <v>-0.70087375791893092</v>
      </c>
      <c r="D30" s="311">
        <f>(D10-'Historic &amp; Future Emissions'!$AI10)/'Historic &amp; Future Emissions'!$AI10</f>
        <v>-0.70087375791893092</v>
      </c>
      <c r="E30" s="66"/>
      <c r="F30" s="66"/>
      <c r="G30" s="164"/>
    </row>
    <row r="31" spans="1:7" x14ac:dyDescent="0.2">
      <c r="A31" s="91" t="s">
        <v>33</v>
      </c>
      <c r="B31" s="105">
        <f>(B11-'Historic &amp; Future Emissions'!$AI11)/'Historic &amp; Future Emissions'!$AI11</f>
        <v>-0.63645191562980097</v>
      </c>
      <c r="C31" s="105">
        <f>(C11-'Historic &amp; Future Emissions'!$AI11)/'Historic &amp; Future Emissions'!$AI11</f>
        <v>-0.64387126427492603</v>
      </c>
      <c r="D31" s="313">
        <f>(D11-'Historic &amp; Future Emissions'!$AI11)/'Historic &amp; Future Emissions'!$AI11</f>
        <v>-0.62903256698467591</v>
      </c>
      <c r="E31" s="105"/>
      <c r="F31" s="105"/>
      <c r="G31" s="166"/>
    </row>
    <row r="32" spans="1:7" x14ac:dyDescent="0.2">
      <c r="A32" s="303"/>
      <c r="B32" s="23"/>
      <c r="C32" s="23"/>
      <c r="D32" s="23"/>
      <c r="G32" s="150"/>
    </row>
    <row r="33" spans="1:7" ht="19" x14ac:dyDescent="0.25">
      <c r="A33" s="350" t="s">
        <v>116</v>
      </c>
      <c r="B33" s="351"/>
      <c r="C33" s="351"/>
      <c r="D33" s="351"/>
      <c r="E33" s="351"/>
      <c r="F33" s="351"/>
      <c r="G33" s="352"/>
    </row>
    <row r="34" spans="1:7" ht="35" thickBot="1" x14ac:dyDescent="0.25">
      <c r="A34" s="132" t="s">
        <v>5</v>
      </c>
      <c r="B34" s="167" t="s">
        <v>203</v>
      </c>
      <c r="C34" s="167" t="s">
        <v>204</v>
      </c>
      <c r="D34" s="304" t="s">
        <v>205</v>
      </c>
      <c r="E34" s="167" t="s">
        <v>206</v>
      </c>
      <c r="F34" s="167" t="s">
        <v>207</v>
      </c>
      <c r="G34" s="168" t="s">
        <v>208</v>
      </c>
    </row>
    <row r="35" spans="1:7" ht="17" thickTop="1" x14ac:dyDescent="0.2">
      <c r="A35" s="129" t="s">
        <v>10</v>
      </c>
      <c r="B35" s="102">
        <f>(B5-'Historic &amp; Future Emissions'!$AM5)/'Historic &amp; Future Emissions'!$AM5</f>
        <v>-0.3828300949390871</v>
      </c>
      <c r="C35" s="102">
        <f>(C5-'Historic &amp; Future Emissions'!$AM5)/'Historic &amp; Future Emissions'!$AM5</f>
        <v>-0.3828300949390871</v>
      </c>
      <c r="D35" s="310">
        <f>(D5-'Historic &amp; Future Emissions'!$AM5)/'Historic &amp; Future Emissions'!$AM5</f>
        <v>-0.3828300949390871</v>
      </c>
      <c r="E35" s="102"/>
      <c r="F35" s="102"/>
      <c r="G35" s="252"/>
    </row>
    <row r="36" spans="1:7" x14ac:dyDescent="0.2">
      <c r="A36" s="84" t="s">
        <v>11</v>
      </c>
      <c r="B36" s="66">
        <f>(B6-'Historic &amp; Future Emissions'!$AM6)/'Historic &amp; Future Emissions'!$AM6</f>
        <v>-0.53304224047349091</v>
      </c>
      <c r="C36" s="66">
        <f>(C6-'Historic &amp; Future Emissions'!$AM6)/'Historic &amp; Future Emissions'!$AM6</f>
        <v>-0.55334475170046649</v>
      </c>
      <c r="D36" s="311">
        <f>(D6-'Historic &amp; Future Emissions'!$AM6)/'Historic &amp; Future Emissions'!$AM6</f>
        <v>-0.51273972911590826</v>
      </c>
      <c r="E36" s="66"/>
      <c r="F36" s="66"/>
      <c r="G36" s="164"/>
    </row>
    <row r="37" spans="1:7" x14ac:dyDescent="0.2">
      <c r="A37" s="83" t="s">
        <v>59</v>
      </c>
      <c r="B37" s="65">
        <f>(B7-'Historic &amp; Future Emissions'!$AM7)/'Historic &amp; Future Emissions'!$AM7</f>
        <v>-0.52493900290488771</v>
      </c>
      <c r="C37" s="65">
        <f>(C7-'Historic &amp; Future Emissions'!$AM7)/'Historic &amp; Future Emissions'!$AM7</f>
        <v>-0.52493900290488771</v>
      </c>
      <c r="D37" s="312">
        <f>(D7-'Historic &amp; Future Emissions'!$AM7)/'Historic &amp; Future Emissions'!$AM7</f>
        <v>-0.52493900290488771</v>
      </c>
      <c r="E37" s="65"/>
      <c r="F37" s="65"/>
      <c r="G37" s="253"/>
    </row>
    <row r="38" spans="1:7" x14ac:dyDescent="0.2">
      <c r="A38" s="84" t="s">
        <v>12</v>
      </c>
      <c r="B38" s="66">
        <f>(B8-'Historic &amp; Future Emissions'!$AM8)/'Historic &amp; Future Emissions'!$AM8</f>
        <v>-0.51658195519868055</v>
      </c>
      <c r="C38" s="66">
        <f>(C8-'Historic &amp; Future Emissions'!$AM8)/'Historic &amp; Future Emissions'!$AM8</f>
        <v>-0.51658195519868055</v>
      </c>
      <c r="D38" s="311">
        <f>(D8-'Historic &amp; Future Emissions'!$AM8)/'Historic &amp; Future Emissions'!$AM8</f>
        <v>-0.51658195519868055</v>
      </c>
      <c r="E38" s="66"/>
      <c r="F38" s="66"/>
      <c r="G38" s="164"/>
    </row>
    <row r="39" spans="1:7" x14ac:dyDescent="0.2">
      <c r="A39" s="84" t="s">
        <v>16</v>
      </c>
      <c r="B39" s="66">
        <f>(B9-'Historic &amp; Future Emissions'!$AM9)/'Historic &amp; Future Emissions'!$AM9</f>
        <v>6.6517969508581229E-2</v>
      </c>
      <c r="C39" s="66">
        <f>(C9-'Historic &amp; Future Emissions'!$AM9)/'Historic &amp; Future Emissions'!$AM9</f>
        <v>6.6517969508581229E-2</v>
      </c>
      <c r="D39" s="311">
        <f>(D9-'Historic &amp; Future Emissions'!$AM9)/'Historic &amp; Future Emissions'!$AM9</f>
        <v>6.6517969508581229E-2</v>
      </c>
      <c r="E39" s="66"/>
      <c r="F39" s="275">
        <f>(F9-'Historic &amp; Future Emissions'!AM9)/'Historic &amp; Future Emissions'!$AM9</f>
        <v>6.6517969508581229E-2</v>
      </c>
      <c r="G39" s="164"/>
    </row>
    <row r="40" spans="1:7" x14ac:dyDescent="0.2">
      <c r="A40" s="84" t="s">
        <v>58</v>
      </c>
      <c r="B40" s="66">
        <f>(B10-'Historic &amp; Future Emissions'!$AM10)/'Historic &amp; Future Emissions'!$AM10</f>
        <v>-0.53480301252583784</v>
      </c>
      <c r="C40" s="66">
        <f>(C10-'Historic &amp; Future Emissions'!$AM10)/'Historic &amp; Future Emissions'!$AM10</f>
        <v>-0.53480301252583784</v>
      </c>
      <c r="D40" s="311">
        <f>(D10-'Historic &amp; Future Emissions'!$AM10)/'Historic &amp; Future Emissions'!$AM10</f>
        <v>-0.53480301252583784</v>
      </c>
      <c r="E40" s="66"/>
      <c r="F40" s="66"/>
      <c r="G40" s="164"/>
    </row>
    <row r="41" spans="1:7" x14ac:dyDescent="0.2">
      <c r="A41" s="91" t="s">
        <v>33</v>
      </c>
      <c r="B41" s="105">
        <f>(B11-'Historic &amp; Future Emissions'!$AM11)/'Historic &amp; Future Emissions'!$AM11</f>
        <v>-0.58183052970342675</v>
      </c>
      <c r="C41" s="105">
        <f>(C11-'Historic &amp; Future Emissions'!$AM11)/'Historic &amp; Future Emissions'!$AM11</f>
        <v>-0.590364600507987</v>
      </c>
      <c r="D41" s="313">
        <f>(D11-'Historic &amp; Future Emissions'!$AM11)/'Historic &amp; Future Emissions'!$AM11</f>
        <v>-0.5732964588988666</v>
      </c>
      <c r="E41" s="105"/>
      <c r="F41" s="105"/>
      <c r="G41" s="166"/>
    </row>
    <row r="42" spans="1:7" x14ac:dyDescent="0.2">
      <c r="A42" s="23"/>
      <c r="B42" s="23"/>
      <c r="C42" s="23"/>
      <c r="D42" s="23"/>
    </row>
    <row r="43" spans="1:7" x14ac:dyDescent="0.2">
      <c r="A43" s="321" t="s">
        <v>184</v>
      </c>
      <c r="B43" s="321"/>
      <c r="C43" s="321"/>
      <c r="D43" s="321"/>
      <c r="E43" s="321"/>
    </row>
    <row r="48" spans="1:7" ht="19" x14ac:dyDescent="0.25">
      <c r="E48" s="95"/>
    </row>
  </sheetData>
  <sheetProtection algorithmName="SHA-512" hashValue="2ADZzjTySYnJBGKJv+InvGlrYsunl21zDru9A7nUyA29wTgpQhXPYZxdHYn1ET2lonS/tzxaCxiq1cbJjmnLPg==" saltValue="kZDrXuX2Ts6hGj8R4bV4jg==" spinCount="100000" sheet="1" objects="1" scenarios="1" sort="0" autoFilter="0"/>
  <mergeCells count="6">
    <mergeCell ref="A43:E43"/>
    <mergeCell ref="A1:G1"/>
    <mergeCell ref="A3:G3"/>
    <mergeCell ref="A13:G13"/>
    <mergeCell ref="A23:G23"/>
    <mergeCell ref="A33:G33"/>
  </mergeCells>
  <hyperlinks>
    <hyperlink ref="A43" r:id="rId1" display="Source: Author's calculations based upon data from Climate Analytics 1.5°C national pathways with author's LUCF adjustment" xr:uid="{8AEBB7AF-18F9-A344-86D3-1B4143CDFF71}"/>
    <hyperlink ref="A43:D43" r:id="rId2" display="Source: Rhodium, Rhodium Climate Outlook: Setting the Stage for Ambitious 2035 NDCs, November 2024." xr:uid="{0B38E646-4AC5-244D-BE96-8BCD8D08F8E2}"/>
  </hyperlinks>
  <pageMargins left="0.7" right="0.7" top="0.75" bottom="0.75" header="0.3" footer="0.3"/>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D717D-9BB3-B24E-B1C5-970F32B9A9C8}">
  <dimension ref="A1:G87"/>
  <sheetViews>
    <sheetView topLeftCell="A59" workbookViewId="0">
      <selection activeCell="G86" sqref="G86"/>
    </sheetView>
  </sheetViews>
  <sheetFormatPr baseColWidth="10" defaultColWidth="10.6640625" defaultRowHeight="16" x14ac:dyDescent="0.2"/>
  <cols>
    <col min="1" max="1" width="20.83203125" customWidth="1"/>
    <col min="2" max="7" width="29.83203125" customWidth="1"/>
    <col min="11" max="12" width="16.83203125" customWidth="1"/>
    <col min="13" max="14" width="24" customWidth="1"/>
  </cols>
  <sheetData>
    <row r="1" spans="1:7" ht="27" x14ac:dyDescent="0.35">
      <c r="A1" s="330" t="s">
        <v>180</v>
      </c>
      <c r="B1" s="330"/>
      <c r="C1" s="330"/>
      <c r="D1" s="330"/>
      <c r="E1" s="330"/>
      <c r="F1" s="330"/>
      <c r="G1" s="330"/>
    </row>
    <row r="2" spans="1:7" x14ac:dyDescent="0.2">
      <c r="A2" s="23"/>
      <c r="B2" s="23"/>
      <c r="C2" s="23"/>
      <c r="D2" s="23"/>
    </row>
    <row r="3" spans="1:7" ht="21" x14ac:dyDescent="0.3">
      <c r="A3" s="350" t="s">
        <v>69</v>
      </c>
      <c r="B3" s="351"/>
      <c r="C3" s="351"/>
      <c r="D3" s="351"/>
      <c r="E3" s="351"/>
      <c r="F3" s="351"/>
      <c r="G3" s="352"/>
    </row>
    <row r="4" spans="1:7" ht="35" thickBot="1" x14ac:dyDescent="0.25">
      <c r="A4" s="132" t="s">
        <v>5</v>
      </c>
      <c r="B4" s="167" t="s">
        <v>203</v>
      </c>
      <c r="C4" s="167" t="s">
        <v>204</v>
      </c>
      <c r="D4" s="304" t="s">
        <v>205</v>
      </c>
      <c r="E4" s="167" t="s">
        <v>206</v>
      </c>
      <c r="F4" s="167" t="s">
        <v>207</v>
      </c>
      <c r="G4" s="168" t="s">
        <v>208</v>
      </c>
    </row>
    <row r="5" spans="1:7" ht="17" thickTop="1" x14ac:dyDescent="0.2">
      <c r="A5" s="129" t="s">
        <v>18</v>
      </c>
      <c r="B5" s="67">
        <f>'[3]Non-Peaked RG-NZ'!$M4</f>
        <v>261.75</v>
      </c>
      <c r="C5" s="67">
        <f>'[3]Non-Peaked RG-NZ'!$M18</f>
        <v>261.75</v>
      </c>
      <c r="D5" s="314">
        <f>'[3]Non-Peaked RG-NZ'!$M32</f>
        <v>261.75</v>
      </c>
      <c r="E5" s="254">
        <f>'[3]Non-Peaked RG-NZ'!$R4</f>
        <v>0</v>
      </c>
      <c r="F5" s="254">
        <f>'[3]Non-Peaked RG-NZ'!$R18</f>
        <v>0</v>
      </c>
      <c r="G5" s="199">
        <f>'[3]Non-Peaked RG-NZ'!$R32</f>
        <v>0</v>
      </c>
    </row>
    <row r="6" spans="1:7" x14ac:dyDescent="0.2">
      <c r="A6" s="84" t="s">
        <v>19</v>
      </c>
      <c r="B6" s="67">
        <f>'[3]Non-Peaked RG-NZ'!$M5</f>
        <v>1081.0828080000001</v>
      </c>
      <c r="C6" s="67">
        <f>'[3]Non-Peaked RG-NZ'!$M19</f>
        <v>1081.0828080000001</v>
      </c>
      <c r="D6" s="306">
        <f>'[3]Non-Peaked RG-NZ'!$M33</f>
        <v>1081.0828080000001</v>
      </c>
      <c r="E6" s="191">
        <f>'[3]Non-Peaked RG-NZ'!$R5</f>
        <v>0</v>
      </c>
      <c r="F6" s="191">
        <f>'[3]Non-Peaked RG-NZ'!$R19</f>
        <v>0</v>
      </c>
      <c r="G6" s="194">
        <f>'[3]Non-Peaked RG-NZ'!$R33</f>
        <v>0</v>
      </c>
    </row>
    <row r="7" spans="1:7" x14ac:dyDescent="0.2">
      <c r="A7" s="83" t="s">
        <v>20</v>
      </c>
      <c r="B7" s="67">
        <f>'[3]Non-Peaked RG-NZ'!$M6</f>
        <v>9633.3994399999992</v>
      </c>
      <c r="C7" s="67">
        <f>'[3]Non-Peaked RG-NZ'!$M20</f>
        <v>9168.9645610000007</v>
      </c>
      <c r="D7" s="306">
        <f>'[3]Non-Peaked RG-NZ'!$M34</f>
        <v>10098.95405</v>
      </c>
      <c r="E7" s="191">
        <f>'[3]Non-Peaked RG-NZ'!$R6</f>
        <v>9192.3171719999991</v>
      </c>
      <c r="F7" s="191">
        <f>'[3]Non-Peaked RG-NZ'!$R20</f>
        <v>8737.6342399999994</v>
      </c>
      <c r="G7" s="194">
        <f>'[3]Non-Peaked RG-NZ'!$R34</f>
        <v>9643.6714159999992</v>
      </c>
    </row>
    <row r="8" spans="1:7" x14ac:dyDescent="0.2">
      <c r="A8" s="84" t="s">
        <v>21</v>
      </c>
      <c r="B8" s="67">
        <f>'[3]Non-Peaked RG-NZ'!$M7</f>
        <v>5255.6208589999997</v>
      </c>
      <c r="C8" s="67">
        <f>'[3]Non-Peaked RG-NZ'!$M21</f>
        <v>4417.6727330000003</v>
      </c>
      <c r="D8" s="306">
        <f>'[3]Non-Peaked RG-NZ'!$M35</f>
        <v>6052.9752740000004</v>
      </c>
      <c r="E8" s="191">
        <f>'[3]Non-Peaked RG-NZ'!$R7</f>
        <v>5255.6208589999997</v>
      </c>
      <c r="F8" s="191">
        <f>'[3]Non-Peaked RG-NZ'!$R21</f>
        <v>4417.6727330000003</v>
      </c>
      <c r="G8" s="194">
        <f>'[3]Non-Peaked RG-NZ'!$R35</f>
        <v>6052.9752740000004</v>
      </c>
    </row>
    <row r="9" spans="1:7" x14ac:dyDescent="0.2">
      <c r="A9" s="83" t="s">
        <v>22</v>
      </c>
      <c r="B9" s="67">
        <f>'[3]Non-Peaked RG-NZ'!$M8</f>
        <v>1628.396583</v>
      </c>
      <c r="C9" s="67">
        <f>'[3]Non-Peaked RG-NZ'!$M22</f>
        <v>1628.396583</v>
      </c>
      <c r="D9" s="306">
        <f>'[3]Non-Peaked RG-NZ'!$M36</f>
        <v>1628.396583</v>
      </c>
      <c r="E9" s="191">
        <f>'[3]Non-Peaked RG-NZ'!$R8</f>
        <v>1628.396583</v>
      </c>
      <c r="F9" s="191">
        <f>'[3]Non-Peaked RG-NZ'!$R22</f>
        <v>1628.396583</v>
      </c>
      <c r="G9" s="194">
        <f>'[3]Non-Peaked RG-NZ'!$R36</f>
        <v>1628.396583</v>
      </c>
    </row>
    <row r="10" spans="1:7" x14ac:dyDescent="0.2">
      <c r="A10" s="84" t="s">
        <v>31</v>
      </c>
      <c r="B10" s="67">
        <f>'[3]Non-Peaked RG-NZ'!$M9</f>
        <v>634.59033109999996</v>
      </c>
      <c r="C10" s="67">
        <f>'[3]Non-Peaked RG-NZ'!$M23</f>
        <v>597.16799849999995</v>
      </c>
      <c r="D10" s="306">
        <f>'[3]Non-Peaked RG-NZ'!$M37</f>
        <v>671.36657549999995</v>
      </c>
      <c r="E10" s="191">
        <f>'[3]Non-Peaked RG-NZ'!$R9</f>
        <v>563.63125000000002</v>
      </c>
      <c r="F10" s="191">
        <f>'[3]Non-Peaked RG-NZ'!$R23</f>
        <v>563.63125000000002</v>
      </c>
      <c r="G10" s="194">
        <f>'[3]Non-Peaked RG-NZ'!$R37</f>
        <v>563.63125000000002</v>
      </c>
    </row>
    <row r="11" spans="1:7" x14ac:dyDescent="0.2">
      <c r="A11" s="84" t="s">
        <v>23</v>
      </c>
      <c r="B11" s="67">
        <f>'[3]Non-Peaked RG-NZ'!$M10</f>
        <v>721.60103609999999</v>
      </c>
      <c r="C11" s="67">
        <f>'[3]Non-Peaked RG-NZ'!$M24</f>
        <v>673.65343389999998</v>
      </c>
      <c r="D11" s="306">
        <f>'[3]Non-Peaked RG-NZ'!$M38</f>
        <v>766.94876550000004</v>
      </c>
      <c r="E11" s="191">
        <f>'[3]Non-Peaked RG-NZ'!$R10</f>
        <v>677.97763669999995</v>
      </c>
      <c r="F11" s="191">
        <f>'[3]Non-Peaked RG-NZ'!$R24</f>
        <v>631.50722710000002</v>
      </c>
      <c r="G11" s="194">
        <f>'[3]Non-Peaked RG-NZ'!$R38</f>
        <v>721.62320910000005</v>
      </c>
    </row>
    <row r="12" spans="1:7" x14ac:dyDescent="0.2">
      <c r="A12" s="84" t="s">
        <v>24</v>
      </c>
      <c r="B12" s="67">
        <f>'[3]Non-Peaked RG-NZ'!$M11</f>
        <v>288.75</v>
      </c>
      <c r="C12" s="67">
        <f>'[3]Non-Peaked RG-NZ'!$M25</f>
        <v>262.5</v>
      </c>
      <c r="D12" s="306">
        <f>'[3]Non-Peaked RG-NZ'!$M39</f>
        <v>315</v>
      </c>
      <c r="E12" s="191">
        <f>'[3]Non-Peaked RG-NZ'!$R11</f>
        <v>0</v>
      </c>
      <c r="F12" s="191">
        <f>'[3]Non-Peaked RG-NZ'!$R25</f>
        <v>0</v>
      </c>
      <c r="G12" s="194">
        <f>'[3]Non-Peaked RG-NZ'!$R39</f>
        <v>0</v>
      </c>
    </row>
    <row r="13" spans="1:7" x14ac:dyDescent="0.2">
      <c r="A13" s="84" t="s">
        <v>30</v>
      </c>
      <c r="B13" s="67">
        <f>'[3]Non-Peaked RG-NZ'!$M12</f>
        <v>347.71067859999999</v>
      </c>
      <c r="C13" s="67">
        <f>'[3]Non-Peaked RG-NZ'!$M26</f>
        <v>347.71067859999999</v>
      </c>
      <c r="D13" s="306">
        <f>'[3]Non-Peaked RG-NZ'!$M40</f>
        <v>347.71067859999999</v>
      </c>
      <c r="E13" s="191">
        <f>'[3]Non-Peaked RG-NZ'!$R12</f>
        <v>0</v>
      </c>
      <c r="F13" s="191">
        <f>'[3]Non-Peaked RG-NZ'!$R26</f>
        <v>0</v>
      </c>
      <c r="G13" s="194">
        <f>'[3]Non-Peaked RG-NZ'!$R40</f>
        <v>0</v>
      </c>
    </row>
    <row r="14" spans="1:7" x14ac:dyDescent="0.2">
      <c r="A14" s="91" t="s">
        <v>60</v>
      </c>
      <c r="B14" s="76">
        <f>'[3]Non-Peaked RG-NZ'!$M13</f>
        <v>542.54347829999995</v>
      </c>
      <c r="C14" s="76">
        <f>'[3]Non-Peaked RG-NZ'!$M27</f>
        <v>542.54347829999995</v>
      </c>
      <c r="D14" s="309">
        <f>'[3]Non-Peaked RG-NZ'!$M41</f>
        <v>542.54347829999995</v>
      </c>
      <c r="E14" s="248">
        <f>'[3]Non-Peaked RG-NZ'!$R13</f>
        <v>542.54347829999995</v>
      </c>
      <c r="F14" s="248">
        <f>'[3]Non-Peaked RG-NZ'!$R27</f>
        <v>542.54347829999995</v>
      </c>
      <c r="G14" s="196">
        <f>'[3]Non-Peaked RG-NZ'!$R41</f>
        <v>542.54347829999995</v>
      </c>
    </row>
    <row r="15" spans="1:7" x14ac:dyDescent="0.2">
      <c r="A15" s="303"/>
      <c r="B15" s="23"/>
      <c r="C15" s="23"/>
      <c r="D15" s="23"/>
      <c r="G15" s="150"/>
    </row>
    <row r="16" spans="1:7" ht="19" x14ac:dyDescent="0.25">
      <c r="A16" s="350" t="s">
        <v>115</v>
      </c>
      <c r="B16" s="351"/>
      <c r="C16" s="351"/>
      <c r="D16" s="351"/>
      <c r="E16" s="351"/>
      <c r="F16" s="351"/>
      <c r="G16" s="352"/>
    </row>
    <row r="17" spans="1:7" ht="35" thickBot="1" x14ac:dyDescent="0.25">
      <c r="A17" s="132" t="s">
        <v>5</v>
      </c>
      <c r="B17" s="167" t="s">
        <v>203</v>
      </c>
      <c r="C17" s="167" t="s">
        <v>204</v>
      </c>
      <c r="D17" s="304" t="s">
        <v>205</v>
      </c>
      <c r="E17" s="167" t="s">
        <v>206</v>
      </c>
      <c r="F17" s="167" t="s">
        <v>207</v>
      </c>
      <c r="G17" s="168" t="s">
        <v>208</v>
      </c>
    </row>
    <row r="18" spans="1:7" ht="17" thickTop="1" x14ac:dyDescent="0.2">
      <c r="A18" s="129" t="s">
        <v>18</v>
      </c>
      <c r="B18" s="102">
        <f>(B5-'Historic &amp; Future Emissions'!$AI13)/'Historic &amp; Future Emissions'!$AI13</f>
        <v>-0.34521607106678293</v>
      </c>
      <c r="C18" s="102">
        <f>(C5-'Historic &amp; Future Emissions'!$AI13)/'Historic &amp; Future Emissions'!$AI13</f>
        <v>-0.34521607106678293</v>
      </c>
      <c r="D18" s="315">
        <f>(D5-'Historic &amp; Future Emissions'!$AI13)/'Historic &amp; Future Emissions'!$AI13</f>
        <v>-0.34521607106678293</v>
      </c>
      <c r="E18" s="209"/>
      <c r="F18" s="102"/>
      <c r="G18" s="255"/>
    </row>
    <row r="19" spans="1:7" x14ac:dyDescent="0.2">
      <c r="A19" s="84" t="s">
        <v>19</v>
      </c>
      <c r="B19" s="151">
        <f>(B6-'Historic &amp; Future Emissions'!$AI14)/'Historic &amp; Future Emissions'!$AI14</f>
        <v>-0.5779074684743285</v>
      </c>
      <c r="C19" s="151">
        <f>(C6-'Historic &amp; Future Emissions'!$AI14)/'Historic &amp; Future Emissions'!$AI14</f>
        <v>-0.5779074684743285</v>
      </c>
      <c r="D19" s="311">
        <f>(D6-'Historic &amp; Future Emissions'!$AI14)/'Historic &amp; Future Emissions'!$AI14</f>
        <v>-0.5779074684743285</v>
      </c>
      <c r="E19" s="209"/>
      <c r="F19" s="66"/>
      <c r="G19" s="164"/>
    </row>
    <row r="20" spans="1:7" x14ac:dyDescent="0.2">
      <c r="A20" s="83" t="s">
        <v>20</v>
      </c>
      <c r="B20" s="102">
        <f>(B7-'Historic &amp; Future Emissions'!$AI15)/'Historic &amp; Future Emissions'!$AI15</f>
        <v>0.26025633699633688</v>
      </c>
      <c r="C20" s="102">
        <f>(C7-'Historic &amp; Future Emissions'!$AI15)/'Historic &amp; Future Emissions'!$AI15</f>
        <v>0.1994982418890634</v>
      </c>
      <c r="D20" s="311">
        <f>(D7-'Historic &amp; Future Emissions'!$AI15)/'Historic &amp; Future Emissions'!$AI15</f>
        <v>0.32116091705913136</v>
      </c>
      <c r="E20" s="209">
        <f>(E7-'Historic &amp; Future Emissions'!$AI15)/'Historic &amp; Future Emissions'!$AI15</f>
        <v>0.20255326687598105</v>
      </c>
      <c r="F20" s="65">
        <f>(F7-'Historic &amp; Future Emissions'!$AI15)/'Historic &amp; Future Emissions'!$AI15</f>
        <v>0.14307093668236517</v>
      </c>
      <c r="G20" s="256">
        <f>(G7-'Historic &amp; Future Emissions'!$AI15)/'Historic &amp; Future Emissions'!$AI15</f>
        <v>0.26160013291470424</v>
      </c>
    </row>
    <row r="21" spans="1:7" x14ac:dyDescent="0.2">
      <c r="A21" s="84" t="s">
        <v>21</v>
      </c>
      <c r="B21" s="151">
        <f>(B8-'Historic &amp; Future Emissions'!$AI16)/'Historic &amp; Future Emissions'!$AI16</f>
        <v>1.6627591432552247</v>
      </c>
      <c r="C21" s="151">
        <f>(C8-'Historic &amp; Future Emissions'!$AI16)/'Historic &amp; Future Emissions'!$AI16</f>
        <v>1.2382129109563016</v>
      </c>
      <c r="D21" s="311">
        <f>(D8-'Historic &amp; Future Emissions'!$AI16)/'Historic &amp; Future Emissions'!$AI16</f>
        <v>2.0667385808739711</v>
      </c>
      <c r="E21" s="209">
        <f>(E8-'Historic &amp; Future Emissions'!$AI16)/'Historic &amp; Future Emissions'!$AI16</f>
        <v>1.6627591432552247</v>
      </c>
      <c r="F21" s="66">
        <f>(F8-'Historic &amp; Future Emissions'!$AI16)/'Historic &amp; Future Emissions'!$AI16</f>
        <v>1.2382129109563016</v>
      </c>
      <c r="G21" s="164">
        <f>(G8-'Historic &amp; Future Emissions'!$AI16)/'Historic &amp; Future Emissions'!$AI16</f>
        <v>2.0667385808739711</v>
      </c>
    </row>
    <row r="22" spans="1:7" x14ac:dyDescent="0.2">
      <c r="A22" s="83" t="s">
        <v>22</v>
      </c>
      <c r="B22" s="102">
        <f>(B9-'Historic &amp; Future Emissions'!$AI17)/'Historic &amp; Future Emissions'!$AI17</f>
        <v>0.24579405571837085</v>
      </c>
      <c r="C22" s="102">
        <f>(C9-'Historic &amp; Future Emissions'!$AI17)/'Historic &amp; Future Emissions'!$AI17</f>
        <v>0.24579405571837085</v>
      </c>
      <c r="D22" s="311">
        <f>(D9-'Historic &amp; Future Emissions'!$AI17)/'Historic &amp; Future Emissions'!$AI17</f>
        <v>0.24579405571837085</v>
      </c>
      <c r="E22" s="209">
        <f>(E9-'Historic &amp; Future Emissions'!$AI17)/'Historic &amp; Future Emissions'!$AI17</f>
        <v>0.24579405571837085</v>
      </c>
      <c r="F22" s="65">
        <f>(F9-'Historic &amp; Future Emissions'!$AI17)/'Historic &amp; Future Emissions'!$AI17</f>
        <v>0.24579405571837085</v>
      </c>
      <c r="G22" s="256">
        <f>(G9-'Historic &amp; Future Emissions'!$AI17)/'Historic &amp; Future Emissions'!$AI17</f>
        <v>0.24579405571837085</v>
      </c>
    </row>
    <row r="23" spans="1:7" x14ac:dyDescent="0.2">
      <c r="A23" s="84" t="s">
        <v>31</v>
      </c>
      <c r="B23" s="151">
        <f>(B10-'Historic &amp; Future Emissions'!$AI18)/'Historic &amp; Future Emissions'!$AI18</f>
        <v>4.1309387742430037E-2</v>
      </c>
      <c r="C23" s="151">
        <f>(C10-'Historic &amp; Future Emissions'!$AI18)/'Historic &amp; Future Emissions'!$AI18</f>
        <v>-2.0097514219111035E-2</v>
      </c>
      <c r="D23" s="311">
        <f>(D10-'Historic &amp; Future Emissions'!$AI18)/'Historic &amp; Future Emissions'!$AI18</f>
        <v>0.10165611327990957</v>
      </c>
      <c r="E23" s="209">
        <f>(E10-'Historic &amp; Future Emissions'!$AI18)/'Historic &amp; Future Emissions'!$AI18</f>
        <v>-7.5128499306565344E-2</v>
      </c>
      <c r="F23" s="66">
        <f>(F10-'Historic &amp; Future Emissions'!$AI18)/'Historic &amp; Future Emissions'!$AI18</f>
        <v>-7.5128499306565344E-2</v>
      </c>
      <c r="G23" s="164">
        <f>(G10-'Historic &amp; Future Emissions'!$AI18)/'Historic &amp; Future Emissions'!$AI18</f>
        <v>-7.5128499306565344E-2</v>
      </c>
    </row>
    <row r="24" spans="1:7" x14ac:dyDescent="0.2">
      <c r="A24" s="84" t="s">
        <v>23</v>
      </c>
      <c r="B24" s="102">
        <f>(B11-'Historic &amp; Future Emissions'!$AI19)/'Historic &amp; Future Emissions'!$AI19</f>
        <v>0.70732529539808353</v>
      </c>
      <c r="C24" s="102">
        <f>(C11-'Historic &amp; Future Emissions'!$AI19)/'Historic &amp; Future Emissions'!$AI19</f>
        <v>0.59388012279664026</v>
      </c>
      <c r="D24" s="311">
        <f>(D11-'Historic &amp; Future Emissions'!$AI19)/'Historic &amp; Future Emissions'!$AI19</f>
        <v>0.81461910682597916</v>
      </c>
      <c r="E24" s="209">
        <f>(E11-'Historic &amp; Future Emissions'!$AI19)/'Historic &amp; Future Emissions'!$AI19</f>
        <v>0.60411128995622854</v>
      </c>
      <c r="F24" s="65">
        <f>(F11-'Historic &amp; Future Emissions'!$AI19)/'Historic &amp; Future Emissions'!$AI19</f>
        <v>0.49416119034662265</v>
      </c>
      <c r="G24" s="256">
        <f>(G11-'Historic &amp; Future Emissions'!$AI19)/'Historic &amp; Future Emissions'!$AI19</f>
        <v>0.70737775724594842</v>
      </c>
    </row>
    <row r="25" spans="1:7" x14ac:dyDescent="0.2">
      <c r="A25" s="84" t="s">
        <v>24</v>
      </c>
      <c r="B25" s="151">
        <f>(B12-'Historic &amp; Future Emissions'!$AI20)/'Historic &amp; Future Emissions'!$AI20</f>
        <v>-0.44673362068057032</v>
      </c>
      <c r="C25" s="151">
        <f>(C12-'Historic &amp; Future Emissions'!$AI20)/'Historic &amp; Future Emissions'!$AI20</f>
        <v>-0.49703056425506392</v>
      </c>
      <c r="D25" s="311">
        <f>(D12-'Historic &amp; Future Emissions'!$AI20)/'Historic &amp; Future Emissions'!$AI20</f>
        <v>-0.39643667710607672</v>
      </c>
      <c r="E25" s="209"/>
      <c r="F25" s="66"/>
      <c r="G25" s="164"/>
    </row>
    <row r="26" spans="1:7" x14ac:dyDescent="0.2">
      <c r="A26" s="84" t="s">
        <v>30</v>
      </c>
      <c r="B26" s="102">
        <f>(B13-'Historic &amp; Future Emissions'!$AI21)/'Historic &amp; Future Emissions'!$AI21</f>
        <v>-0.35242355890079052</v>
      </c>
      <c r="C26" s="102">
        <f>(C13-'Historic &amp; Future Emissions'!$AI21)/'Historic &amp; Future Emissions'!$AI21</f>
        <v>-0.35242355890079052</v>
      </c>
      <c r="D26" s="311">
        <f>(D13-'Historic &amp; Future Emissions'!$AI21)/'Historic &amp; Future Emissions'!$AI21</f>
        <v>-0.35242355890079052</v>
      </c>
      <c r="E26" s="209"/>
      <c r="F26" s="65"/>
      <c r="G26" s="256"/>
    </row>
    <row r="27" spans="1:7" x14ac:dyDescent="0.2">
      <c r="A27" s="91" t="s">
        <v>60</v>
      </c>
      <c r="B27" s="165">
        <f>(B14-'Historic &amp; Future Emissions'!$AI22)/'Historic &amp; Future Emissions'!$AI22</f>
        <v>1.0243615970671798</v>
      </c>
      <c r="C27" s="165">
        <f>(C14-'Historic &amp; Future Emissions'!$AI22)/'Historic &amp; Future Emissions'!$AI22</f>
        <v>1.0243615970671798</v>
      </c>
      <c r="D27" s="313">
        <f>(D14-'Historic &amp; Future Emissions'!$AI22)/'Historic &amp; Future Emissions'!$AI22</f>
        <v>1.0243615970671798</v>
      </c>
      <c r="E27" s="165">
        <f>(E14-'Historic &amp; Future Emissions'!$AI22)/'Historic &amp; Future Emissions'!$AI22</f>
        <v>1.0243615970671798</v>
      </c>
      <c r="F27" s="105">
        <f>(F14-'Historic &amp; Future Emissions'!$AI22)/'Historic &amp; Future Emissions'!$AI22</f>
        <v>1.0243615970671798</v>
      </c>
      <c r="G27" s="166">
        <f>(G14-'Historic &amp; Future Emissions'!$AI22)/'Historic &amp; Future Emissions'!$AI22</f>
        <v>1.0243615970671798</v>
      </c>
    </row>
    <row r="28" spans="1:7" x14ac:dyDescent="0.2">
      <c r="A28" s="303"/>
      <c r="B28" s="23"/>
      <c r="C28" s="23"/>
      <c r="D28" s="23"/>
      <c r="G28" s="150"/>
    </row>
    <row r="29" spans="1:7" ht="19" x14ac:dyDescent="0.25">
      <c r="A29" s="350" t="s">
        <v>116</v>
      </c>
      <c r="B29" s="351"/>
      <c r="C29" s="351"/>
      <c r="D29" s="351"/>
      <c r="E29" s="351"/>
      <c r="F29" s="351"/>
      <c r="G29" s="352"/>
    </row>
    <row r="30" spans="1:7" ht="35" thickBot="1" x14ac:dyDescent="0.25">
      <c r="A30" s="132" t="s">
        <v>5</v>
      </c>
      <c r="B30" s="167" t="s">
        <v>203</v>
      </c>
      <c r="C30" s="167" t="s">
        <v>204</v>
      </c>
      <c r="D30" s="304" t="s">
        <v>205</v>
      </c>
      <c r="E30" s="167" t="s">
        <v>206</v>
      </c>
      <c r="F30" s="167" t="s">
        <v>207</v>
      </c>
      <c r="G30" s="168" t="s">
        <v>208</v>
      </c>
    </row>
    <row r="31" spans="1:7" ht="17" thickTop="1" x14ac:dyDescent="0.2">
      <c r="A31" s="129" t="s">
        <v>18</v>
      </c>
      <c r="B31" s="102">
        <f>(B5-'Historic &amp; Future Emissions'!$AM13)/'Historic &amp; Future Emissions'!$AM13</f>
        <v>-0.24567149444595202</v>
      </c>
      <c r="C31" s="102">
        <f>(C5-'Historic &amp; Future Emissions'!$AM13)/'Historic &amp; Future Emissions'!$AM13</f>
        <v>-0.24567149444595202</v>
      </c>
      <c r="D31" s="315">
        <f>(D5-'Historic &amp; Future Emissions'!$AM13)/'Historic &amp; Future Emissions'!$AM13</f>
        <v>-0.24567149444595202</v>
      </c>
      <c r="E31" s="151"/>
      <c r="F31" s="102"/>
      <c r="G31" s="163"/>
    </row>
    <row r="32" spans="1:7" x14ac:dyDescent="0.2">
      <c r="A32" s="84" t="s">
        <v>19</v>
      </c>
      <c r="B32" s="151">
        <f>(B6-'Historic &amp; Future Emissions'!$AM14)/'Historic &amp; Future Emissions'!$AM14</f>
        <v>-0.40754809298357564</v>
      </c>
      <c r="C32" s="151">
        <f>(C6-'Historic &amp; Future Emissions'!$AM14)/'Historic &amp; Future Emissions'!$AM14</f>
        <v>-0.40754809298357564</v>
      </c>
      <c r="D32" s="311">
        <f>(D6-'Historic &amp; Future Emissions'!$AM14)/'Historic &amp; Future Emissions'!$AM14</f>
        <v>-0.40754809298357564</v>
      </c>
      <c r="E32" s="66"/>
      <c r="F32" s="66"/>
      <c r="G32" s="164"/>
    </row>
    <row r="33" spans="1:7" x14ac:dyDescent="0.2">
      <c r="A33" s="83" t="s">
        <v>20</v>
      </c>
      <c r="B33" s="102">
        <f>(B7-'Historic &amp; Future Emissions'!$AM15)/'Historic &amp; Future Emissions'!$AM15</f>
        <v>-0.19410056886628305</v>
      </c>
      <c r="C33" s="102">
        <f>(C7-'Historic &amp; Future Emissions'!$AM15)/'Historic &amp; Future Emissions'!$AM15</f>
        <v>-0.23295370758599918</v>
      </c>
      <c r="D33" s="311">
        <f>(D7-'Historic &amp; Future Emissions'!$AM15)/'Historic &amp; Future Emissions'!$AM15</f>
        <v>-0.15515375702717174</v>
      </c>
      <c r="E33" s="66">
        <f>(E7-'Historic &amp; Future Emissions'!$AM15)/'Historic &amp; Future Emissions'!$AM15</f>
        <v>-0.23100010273055827</v>
      </c>
      <c r="F33" s="65">
        <f>(F7-'Historic &amp; Future Emissions'!$AM15)/'Historic &amp; Future Emissions'!$AM15</f>
        <v>-0.26903742470887437</v>
      </c>
      <c r="G33" s="256">
        <f>(G7-'Historic &amp; Future Emissions'!$AM15)/'Historic &amp; Future Emissions'!$AM15</f>
        <v>-0.19324124815955035</v>
      </c>
    </row>
    <row r="34" spans="1:7" x14ac:dyDescent="0.2">
      <c r="A34" s="84" t="s">
        <v>21</v>
      </c>
      <c r="B34" s="151">
        <f>(B8-'Historic &amp; Future Emissions'!$AM16)/'Historic &amp; Future Emissions'!$AM16</f>
        <v>0.985500891197582</v>
      </c>
      <c r="C34" s="151">
        <f>(C8-'Historic &amp; Future Emissions'!$AM16)/'Historic &amp; Future Emissions'!$AM16</f>
        <v>0.66893567548167754</v>
      </c>
      <c r="D34" s="311">
        <f>(D8-'Historic &amp; Future Emissions'!$AM16)/'Historic &amp; Future Emissions'!$AM16</f>
        <v>1.2867303641858709</v>
      </c>
      <c r="E34" s="66">
        <f>(E8-'Historic &amp; Future Emissions'!$AM16)/'Historic &amp; Future Emissions'!$AM16</f>
        <v>0.985500891197582</v>
      </c>
      <c r="F34" s="66">
        <f>(F8-'Historic &amp; Future Emissions'!$AM16)/'Historic &amp; Future Emissions'!$AM16</f>
        <v>0.66893567548167754</v>
      </c>
      <c r="G34" s="164">
        <f>(G8-'Historic &amp; Future Emissions'!$AM16)/'Historic &amp; Future Emissions'!$AM16</f>
        <v>1.2867303641858709</v>
      </c>
    </row>
    <row r="35" spans="1:7" x14ac:dyDescent="0.2">
      <c r="A35" s="83" t="s">
        <v>22</v>
      </c>
      <c r="B35" s="102">
        <f>(B9-'Historic &amp; Future Emissions'!$AM17)/'Historic &amp; Future Emissions'!$AM17</f>
        <v>-8.9103609944312823E-2</v>
      </c>
      <c r="C35" s="102">
        <f>(C9-'Historic &amp; Future Emissions'!$AM17)/'Historic &amp; Future Emissions'!$AM17</f>
        <v>-8.9103609944312823E-2</v>
      </c>
      <c r="D35" s="311">
        <f>(D9-'Historic &amp; Future Emissions'!$AM17)/'Historic &amp; Future Emissions'!$AM17</f>
        <v>-8.9103609944312823E-2</v>
      </c>
      <c r="E35" s="66">
        <f>(E9-'Historic &amp; Future Emissions'!$AM17)/'Historic &amp; Future Emissions'!$AM17</f>
        <v>-8.9103609944312823E-2</v>
      </c>
      <c r="F35" s="65">
        <f>(F9-'Historic &amp; Future Emissions'!$AM17)/'Historic &amp; Future Emissions'!$AM17</f>
        <v>-8.9103609944312823E-2</v>
      </c>
      <c r="G35" s="256">
        <f>(G9-'Historic &amp; Future Emissions'!$AM17)/'Historic &amp; Future Emissions'!$AM17</f>
        <v>-8.9103609944312823E-2</v>
      </c>
    </row>
    <row r="36" spans="1:7" x14ac:dyDescent="0.2">
      <c r="A36" s="84" t="s">
        <v>31</v>
      </c>
      <c r="B36" s="151">
        <f>(B10-'Historic &amp; Future Emissions'!$AM18)/'Historic &amp; Future Emissions'!$AM18</f>
        <v>0.11527298963093138</v>
      </c>
      <c r="C36" s="151">
        <f>(C10-'Historic &amp; Future Emissions'!$AM18)/'Historic &amp; Future Emissions'!$AM18</f>
        <v>4.9504391036906771E-2</v>
      </c>
      <c r="D36" s="311">
        <f>(D10-'Historic &amp; Future Emissions'!$AM18)/'Historic &amp; Future Emissions'!$AM18</f>
        <v>0.17990610808435845</v>
      </c>
      <c r="E36" s="66">
        <f>(E10-'Historic &amp; Future Emissions'!$AM18)/'Historic &amp; Future Emissions'!$AM18</f>
        <v>-9.4354130052723677E-3</v>
      </c>
      <c r="F36" s="66">
        <f>(F10-'Historic &amp; Future Emissions'!$AM18)/'Historic &amp; Future Emissions'!$AM18</f>
        <v>-9.4354130052723677E-3</v>
      </c>
      <c r="G36" s="164">
        <f>(G10-'Historic &amp; Future Emissions'!$AM18)/'Historic &amp; Future Emissions'!$AM18</f>
        <v>-9.4354130052723677E-3</v>
      </c>
    </row>
    <row r="37" spans="1:7" x14ac:dyDescent="0.2">
      <c r="A37" s="84" t="s">
        <v>23</v>
      </c>
      <c r="B37" s="102">
        <f>(B11-'Historic &amp; Future Emissions'!$AM19)/'Historic &amp; Future Emissions'!$AM19</f>
        <v>5.9961468005019286E-3</v>
      </c>
      <c r="C37" s="102">
        <f>(C11-'Historic &amp; Future Emissions'!$AM19)/'Historic &amp; Future Emissions'!$AM19</f>
        <v>-6.0848412240345706E-2</v>
      </c>
      <c r="D37" s="311">
        <f>(D11-'Historic &amp; Future Emissions'!$AM19)/'Historic &amp; Future Emissions'!$AM19</f>
        <v>6.9216179422835755E-2</v>
      </c>
      <c r="E37" s="66">
        <f>(E11-'Historic &amp; Future Emissions'!$AM19)/'Historic &amp; Future Emissions'!$AM19</f>
        <v>-5.4819968353548042E-2</v>
      </c>
      <c r="F37" s="65">
        <f>(F11-'Historic &amp; Future Emissions'!$AM19)/'Historic &amp; Future Emissions'!$AM19</f>
        <v>-0.1196051483340303</v>
      </c>
      <c r="G37" s="256">
        <f>(G11-'Historic &amp; Future Emissions'!$AM19)/'Historic &amp; Future Emissions'!$AM19</f>
        <v>6.0270585529068723E-3</v>
      </c>
    </row>
    <row r="38" spans="1:7" x14ac:dyDescent="0.2">
      <c r="A38" s="84" t="s">
        <v>24</v>
      </c>
      <c r="B38" s="151">
        <f>(B12-'Historic &amp; Future Emissions'!$AM20)/'Historic &amp; Future Emissions'!$AM20</f>
        <v>-0.39376799800463064</v>
      </c>
      <c r="C38" s="151">
        <f>(C12-'Historic &amp; Future Emissions'!$AM20)/'Historic &amp; Future Emissions'!$AM20</f>
        <v>-0.44887999818602786</v>
      </c>
      <c r="D38" s="311">
        <f>(D12-'Historic &amp; Future Emissions'!$AM20)/'Historic &amp; Future Emissions'!$AM20</f>
        <v>-0.33865599782323347</v>
      </c>
      <c r="E38" s="66"/>
      <c r="F38" s="66"/>
      <c r="G38" s="164"/>
    </row>
    <row r="39" spans="1:7" x14ac:dyDescent="0.2">
      <c r="A39" s="84" t="s">
        <v>30</v>
      </c>
      <c r="B39" s="102">
        <f>(B13-'Historic &amp; Future Emissions'!$AM21)/'Historic &amp; Future Emissions'!$AM21</f>
        <v>-0.51756597183315578</v>
      </c>
      <c r="C39" s="102">
        <f>(C13-'Historic &amp; Future Emissions'!$AM21)/'Historic &amp; Future Emissions'!$AM21</f>
        <v>-0.51756597183315578</v>
      </c>
      <c r="D39" s="311">
        <f>(D13-'Historic &amp; Future Emissions'!$AM21)/'Historic &amp; Future Emissions'!$AM21</f>
        <v>-0.51756597183315578</v>
      </c>
      <c r="E39" s="66"/>
      <c r="F39" s="65"/>
      <c r="G39" s="256"/>
    </row>
    <row r="40" spans="1:7" x14ac:dyDescent="0.2">
      <c r="A40" s="91" t="s">
        <v>60</v>
      </c>
      <c r="B40" s="165">
        <f>(B14-'Historic &amp; Future Emissions'!$AM22)/'Historic &amp; Future Emissions'!$AM22</f>
        <v>0.23509999334800111</v>
      </c>
      <c r="C40" s="165">
        <f>(C14-'Historic &amp; Future Emissions'!$AM22)/'Historic &amp; Future Emissions'!$AM22</f>
        <v>0.23509999334800111</v>
      </c>
      <c r="D40" s="313">
        <f>(D14-'Historic &amp; Future Emissions'!$AM22)/'Historic &amp; Future Emissions'!$AM22</f>
        <v>0.23509999334800111</v>
      </c>
      <c r="E40" s="105">
        <f>(E14-'Historic &amp; Future Emissions'!$AM22)/'Historic &amp; Future Emissions'!$AM22</f>
        <v>0.23509999334800111</v>
      </c>
      <c r="F40" s="105">
        <f>(F14-'Historic &amp; Future Emissions'!$AM22)/'Historic &amp; Future Emissions'!$AM22</f>
        <v>0.23509999334800111</v>
      </c>
      <c r="G40" s="166">
        <f>(G14-'Historic &amp; Future Emissions'!$AM22)/'Historic &amp; Future Emissions'!$AM22</f>
        <v>0.23509999334800111</v>
      </c>
    </row>
    <row r="41" spans="1:7" x14ac:dyDescent="0.2">
      <c r="A41" s="303"/>
      <c r="B41" s="23"/>
      <c r="C41" s="23"/>
      <c r="D41" s="23"/>
      <c r="G41" s="150"/>
    </row>
    <row r="42" spans="1:7" ht="19" x14ac:dyDescent="0.25">
      <c r="A42" s="350" t="s">
        <v>133</v>
      </c>
      <c r="B42" s="351"/>
      <c r="C42" s="351"/>
      <c r="D42" s="351"/>
      <c r="E42" s="351"/>
      <c r="F42" s="351"/>
      <c r="G42" s="352"/>
    </row>
    <row r="43" spans="1:7" ht="35" thickBot="1" x14ac:dyDescent="0.25">
      <c r="A43" s="132" t="s">
        <v>5</v>
      </c>
      <c r="B43" s="167" t="s">
        <v>203</v>
      </c>
      <c r="C43" s="167" t="s">
        <v>204</v>
      </c>
      <c r="D43" s="304" t="s">
        <v>205</v>
      </c>
      <c r="E43" s="167" t="s">
        <v>206</v>
      </c>
      <c r="F43" s="167" t="s">
        <v>207</v>
      </c>
      <c r="G43" s="168" t="s">
        <v>208</v>
      </c>
    </row>
    <row r="44" spans="1:7" ht="17" thickTop="1" x14ac:dyDescent="0.2">
      <c r="A44" s="129" t="s">
        <v>18</v>
      </c>
      <c r="B44" s="102">
        <f>(B5-'Historic &amp; Future Emissions'!$V13)/'Historic &amp; Future Emissions'!$V13</f>
        <v>-0.42683213900552369</v>
      </c>
      <c r="C44" s="102">
        <f>(C5-'Historic &amp; Future Emissions'!$V13)/'Historic &amp; Future Emissions'!$V13</f>
        <v>-0.42683213900552369</v>
      </c>
      <c r="D44" s="315">
        <f>(D5-'Historic &amp; Future Emissions'!$V13)/'Historic &amp; Future Emissions'!$V13</f>
        <v>-0.42683213900552369</v>
      </c>
      <c r="E44" s="151"/>
      <c r="F44" s="102"/>
      <c r="G44" s="163"/>
    </row>
    <row r="45" spans="1:7" x14ac:dyDescent="0.2">
      <c r="A45" s="84" t="s">
        <v>19</v>
      </c>
      <c r="B45" s="66">
        <f>(B6-'Historic &amp; Future Emissions'!$V14)/'Historic &amp; Future Emissions'!$V14</f>
        <v>-0.45197641376787301</v>
      </c>
      <c r="C45" s="66">
        <f>(C6-'Historic &amp; Future Emissions'!$V14)/'Historic &amp; Future Emissions'!$V14</f>
        <v>-0.45197641376787301</v>
      </c>
      <c r="D45" s="311">
        <f>(D6-'Historic &amp; Future Emissions'!$V14)/'Historic &amp; Future Emissions'!$V14</f>
        <v>-0.45197641376787301</v>
      </c>
      <c r="E45" s="66"/>
      <c r="F45" s="66"/>
      <c r="G45" s="164"/>
    </row>
    <row r="46" spans="1:7" x14ac:dyDescent="0.2">
      <c r="A46" s="83" t="s">
        <v>20</v>
      </c>
      <c r="B46" s="66">
        <f>(B7-'Historic &amp; Future Emissions'!$V15)/'Historic &amp; Future Emissions'!$V15</f>
        <v>-0.26518692295957291</v>
      </c>
      <c r="C46" s="66">
        <f>(C7-'Historic &amp; Future Emissions'!$V15)/'Historic &amp; Future Emissions'!$V15</f>
        <v>-0.30061292440884818</v>
      </c>
      <c r="D46" s="311">
        <f>(D7-'Historic &amp; Future Emissions'!$V15)/'Historic &amp; Future Emissions'!$V15</f>
        <v>-0.22967551106025932</v>
      </c>
      <c r="E46" s="66">
        <f>(E7-'Historic &amp; Future Emissions'!$V15)/'Historic &amp; Future Emissions'!$V15</f>
        <v>-0.29883164210526325</v>
      </c>
      <c r="F46" s="66">
        <f>(F7-'Historic &amp; Future Emissions'!$V15)/'Historic &amp; Future Emissions'!$V15</f>
        <v>-0.33351378794813125</v>
      </c>
      <c r="G46" s="164">
        <f>(G7-'Historic &amp; Future Emissions'!$V15)/'Historic &amp; Future Emissions'!$V15</f>
        <v>-0.26440340076277657</v>
      </c>
    </row>
    <row r="47" spans="1:7" x14ac:dyDescent="0.2">
      <c r="A47" s="84" t="s">
        <v>21</v>
      </c>
      <c r="B47" s="66">
        <f>(B8-'Historic &amp; Future Emissions'!$V16)/'Historic &amp; Future Emissions'!$V16</f>
        <v>0.66475161830852059</v>
      </c>
      <c r="C47" s="66">
        <f>(C8-'Historic &amp; Future Emissions'!$V16)/'Historic &amp; Future Emissions'!$V16</f>
        <v>0.39932617453278441</v>
      </c>
      <c r="D47" s="311">
        <f>(D8-'Historic &amp; Future Emissions'!$V16)/'Historic &amp; Future Emissions'!$V16</f>
        <v>0.91731874374406097</v>
      </c>
      <c r="E47" s="66">
        <f>(E8-'Historic &amp; Future Emissions'!$V16)/'Historic &amp; Future Emissions'!$V16</f>
        <v>0.66475161830852059</v>
      </c>
      <c r="F47" s="66">
        <f>(F8-'Historic &amp; Future Emissions'!$V16)/'Historic &amp; Future Emissions'!$V16</f>
        <v>0.39932617453278441</v>
      </c>
      <c r="G47" s="164">
        <f>(G8-'Historic &amp; Future Emissions'!$V16)/'Historic &amp; Future Emissions'!$V16</f>
        <v>0.91731874374406097</v>
      </c>
    </row>
    <row r="48" spans="1:7" x14ac:dyDescent="0.2">
      <c r="A48" s="83" t="s">
        <v>22</v>
      </c>
      <c r="B48" s="66">
        <f>(B9-'Historic &amp; Future Emissions'!$V17)/'Historic &amp; Future Emissions'!$V17</f>
        <v>7.476908056780098E-3</v>
      </c>
      <c r="C48" s="66">
        <f>(C9-'Historic &amp; Future Emissions'!$V17)/'Historic &amp; Future Emissions'!$V17</f>
        <v>7.476908056780098E-3</v>
      </c>
      <c r="D48" s="311">
        <f>(D9-'Historic &amp; Future Emissions'!$V17)/'Historic &amp; Future Emissions'!$V17</f>
        <v>7.476908056780098E-3</v>
      </c>
      <c r="E48" s="66">
        <f>(E9-'Historic &amp; Future Emissions'!$V17)/'Historic &amp; Future Emissions'!$V17</f>
        <v>7.476908056780098E-3</v>
      </c>
      <c r="F48" s="66">
        <f>(F9-'Historic &amp; Future Emissions'!$V17)/'Historic &amp; Future Emissions'!$V17</f>
        <v>7.476908056780098E-3</v>
      </c>
      <c r="G48" s="164">
        <f>(G9-'Historic &amp; Future Emissions'!$V17)/'Historic &amp; Future Emissions'!$V17</f>
        <v>7.476908056780098E-3</v>
      </c>
    </row>
    <row r="49" spans="1:7" x14ac:dyDescent="0.2">
      <c r="A49" s="84" t="s">
        <v>31</v>
      </c>
      <c r="B49" s="66">
        <f>(B10-'Historic &amp; Future Emissions'!$V18)/'Historic &amp; Future Emissions'!$V18</f>
        <v>0.1188122903737657</v>
      </c>
      <c r="C49" s="66">
        <f>(C10-'Historic &amp; Future Emissions'!$V18)/'Historic &amp; Future Emissions'!$V18</f>
        <v>5.2834976198871481E-2</v>
      </c>
      <c r="D49" s="311">
        <f>(D10-'Historic &amp; Future Emissions'!$V18)/'Historic &amp; Future Emissions'!$V18</f>
        <v>0.1836505209802537</v>
      </c>
      <c r="E49" s="66">
        <f>(E10-'Historic &amp; Future Emissions'!$V18)/'Historic &amp; Future Emissions'!$V18</f>
        <v>-6.291872355430223E-3</v>
      </c>
      <c r="F49" s="66">
        <f>(F10-'Historic &amp; Future Emissions'!$V18)/'Historic &amp; Future Emissions'!$V18</f>
        <v>-6.291872355430223E-3</v>
      </c>
      <c r="G49" s="164">
        <f>(G10-'Historic &amp; Future Emissions'!$V18)/'Historic &amp; Future Emissions'!$V18</f>
        <v>-6.291872355430223E-3</v>
      </c>
    </row>
    <row r="50" spans="1:7" x14ac:dyDescent="0.2">
      <c r="A50" s="84" t="s">
        <v>23</v>
      </c>
      <c r="B50" s="66">
        <f>(B11-'Historic &amp; Future Emissions'!$V19)/'Historic &amp; Future Emissions'!$V19</f>
        <v>-2.4178121288102511E-2</v>
      </c>
      <c r="C50" s="66">
        <f>(C11-'Historic &amp; Future Emissions'!$V19)/'Historic &amp; Future Emissions'!$V19</f>
        <v>-8.9017716740194902E-2</v>
      </c>
      <c r="D50" s="311">
        <f>(D11-'Historic &amp; Future Emissions'!$V19)/'Historic &amp; Future Emissions'!$V19</f>
        <v>3.7145663302880834E-2</v>
      </c>
      <c r="E50" s="66">
        <f>(E11-'Historic &amp; Future Emissions'!$V19)/'Historic &amp; Future Emissions'!$V19</f>
        <v>-8.3170092514164198E-2</v>
      </c>
      <c r="F50" s="66">
        <f>(F11-'Historic &amp; Future Emissions'!$V19)/'Historic &amp; Future Emissions'!$V19</f>
        <v>-0.14601207878051861</v>
      </c>
      <c r="G50" s="164">
        <f>(G11-'Historic &amp; Future Emissions'!$V19)/'Historic &amp; Future Emissions'!$V19</f>
        <v>-2.4148136715694352E-2</v>
      </c>
    </row>
    <row r="51" spans="1:7" x14ac:dyDescent="0.2">
      <c r="A51" s="84" t="s">
        <v>24</v>
      </c>
      <c r="B51" s="66">
        <f>(B12-'Historic &amp; Future Emissions'!$V20)/'Historic &amp; Future Emissions'!$V20</f>
        <v>-0.34048043174035275</v>
      </c>
      <c r="C51" s="66">
        <f>(C12-'Historic &amp; Future Emissions'!$V20)/'Historic &amp; Future Emissions'!$V20</f>
        <v>-0.40043675612759344</v>
      </c>
      <c r="D51" s="311">
        <f>(D12-'Historic &amp; Future Emissions'!$V20)/'Historic &amp; Future Emissions'!$V20</f>
        <v>-0.28052410735311212</v>
      </c>
      <c r="E51" s="66"/>
      <c r="F51" s="66"/>
      <c r="G51" s="164"/>
    </row>
    <row r="52" spans="1:7" x14ac:dyDescent="0.2">
      <c r="A52" s="84" t="s">
        <v>30</v>
      </c>
      <c r="B52" s="66">
        <f>(B13-'Historic &amp; Future Emissions'!$V21)/'Historic &amp; Future Emissions'!$V21</f>
        <v>-0.46440129605668518</v>
      </c>
      <c r="C52" s="66">
        <f>(C13-'Historic &amp; Future Emissions'!$V21)/'Historic &amp; Future Emissions'!$V21</f>
        <v>-0.46440129605668518</v>
      </c>
      <c r="D52" s="311">
        <f>(D13-'Historic &amp; Future Emissions'!$V21)/'Historic &amp; Future Emissions'!$V21</f>
        <v>-0.46440129605668518</v>
      </c>
      <c r="E52" s="66"/>
      <c r="F52" s="66"/>
      <c r="G52" s="164"/>
    </row>
    <row r="53" spans="1:7" x14ac:dyDescent="0.2">
      <c r="A53" s="91" t="s">
        <v>60</v>
      </c>
      <c r="B53" s="105">
        <f>(B14-'Historic &amp; Future Emissions'!$V22)/'Historic &amp; Future Emissions'!$V22</f>
        <v>-2.7332058717543805E-2</v>
      </c>
      <c r="C53" s="105">
        <f>(C14-'Historic &amp; Future Emissions'!$V22)/'Historic &amp; Future Emissions'!$V22</f>
        <v>-2.7332058717543805E-2</v>
      </c>
      <c r="D53" s="313">
        <f>(D14-'Historic &amp; Future Emissions'!$V22)/'Historic &amp; Future Emissions'!$V22</f>
        <v>-2.7332058717543805E-2</v>
      </c>
      <c r="E53" s="105">
        <f>(E14-'Historic &amp; Future Emissions'!$V22)/'Historic &amp; Future Emissions'!$V22</f>
        <v>-2.7332058717543805E-2</v>
      </c>
      <c r="F53" s="105">
        <f>(F14-'Historic &amp; Future Emissions'!$V22)/'Historic &amp; Future Emissions'!$V22</f>
        <v>-2.7332058717543805E-2</v>
      </c>
      <c r="G53" s="166">
        <f>(G14-'Historic &amp; Future Emissions'!$V22)/'Historic &amp; Future Emissions'!$V22</f>
        <v>-2.7332058717543805E-2</v>
      </c>
    </row>
    <row r="54" spans="1:7" x14ac:dyDescent="0.2">
      <c r="A54" s="303"/>
      <c r="B54" s="293"/>
      <c r="C54" s="293"/>
      <c r="D54" s="293"/>
      <c r="G54" s="150"/>
    </row>
    <row r="55" spans="1:7" ht="19" x14ac:dyDescent="0.25">
      <c r="A55" s="350" t="s">
        <v>134</v>
      </c>
      <c r="B55" s="351"/>
      <c r="C55" s="351"/>
      <c r="D55" s="351"/>
      <c r="E55" s="351"/>
      <c r="F55" s="351"/>
      <c r="G55" s="352"/>
    </row>
    <row r="56" spans="1:7" ht="35" thickBot="1" x14ac:dyDescent="0.25">
      <c r="A56" s="132" t="s">
        <v>5</v>
      </c>
      <c r="B56" s="167" t="s">
        <v>203</v>
      </c>
      <c r="C56" s="167" t="s">
        <v>204</v>
      </c>
      <c r="D56" s="304" t="s">
        <v>205</v>
      </c>
      <c r="E56" s="167" t="s">
        <v>206</v>
      </c>
      <c r="F56" s="167" t="s">
        <v>207</v>
      </c>
      <c r="G56" s="168" t="s">
        <v>208</v>
      </c>
    </row>
    <row r="57" spans="1:7" ht="17" thickTop="1" x14ac:dyDescent="0.2">
      <c r="A57" s="129" t="s">
        <v>18</v>
      </c>
      <c r="B57" s="102">
        <f>(B5-'Historic &amp; Future Emissions'!$W13)/'Historic &amp; Future Emissions'!$W13</f>
        <v>-0.42683213900552369</v>
      </c>
      <c r="C57" s="102">
        <f>(C5-'Historic &amp; Future Emissions'!$W13)/'Historic &amp; Future Emissions'!$W13</f>
        <v>-0.42683213900552369</v>
      </c>
      <c r="D57" s="315">
        <f>(D5-'Historic &amp; Future Emissions'!$W13)/'Historic &amp; Future Emissions'!$W13</f>
        <v>-0.42683213900552369</v>
      </c>
      <c r="E57" s="151"/>
      <c r="F57" s="102"/>
      <c r="G57" s="163"/>
    </row>
    <row r="58" spans="1:7" x14ac:dyDescent="0.2">
      <c r="A58" s="84" t="s">
        <v>19</v>
      </c>
      <c r="B58" s="66">
        <f>(B6-'Historic &amp; Future Emissions'!$W14)/'Historic &amp; Future Emissions'!$W14</f>
        <v>-0.45308538380093333</v>
      </c>
      <c r="C58" s="66">
        <f>(C6-'Historic &amp; Future Emissions'!$W14)/'Historic &amp; Future Emissions'!$W14</f>
        <v>-0.45308538380093333</v>
      </c>
      <c r="D58" s="311">
        <f>(D6-'Historic &amp; Future Emissions'!$W14)/'Historic &amp; Future Emissions'!$W14</f>
        <v>-0.45308538380093333</v>
      </c>
      <c r="E58" s="66"/>
      <c r="F58" s="66"/>
      <c r="G58" s="164"/>
    </row>
    <row r="59" spans="1:7" x14ac:dyDescent="0.2">
      <c r="A59" s="83" t="s">
        <v>20</v>
      </c>
      <c r="B59" s="65">
        <f>(B7-'Historic &amp; Future Emissions'!$W15)/'Historic &amp; Future Emissions'!$W15</f>
        <v>-0.29239022770677248</v>
      </c>
      <c r="C59" s="65">
        <f>(C7-'Historic &amp; Future Emissions'!$W15)/'Historic &amp; Future Emissions'!$W15</f>
        <v>-0.326504733289261</v>
      </c>
      <c r="D59" s="311">
        <f>(D7-'Historic &amp; Future Emissions'!$W15)/'Historic &amp; Future Emissions'!$W15</f>
        <v>-0.25819347363008666</v>
      </c>
      <c r="E59" s="66">
        <f>(E7-'Historic &amp; Future Emissions'!$W15)/'Historic &amp; Future Emissions'!$W15</f>
        <v>-0.32478939532833856</v>
      </c>
      <c r="F59" s="65">
        <f>(F7-'Historic &amp; Future Emissions'!$W15)/'Historic &amp; Future Emissions'!$W15</f>
        <v>-0.35818758337006029</v>
      </c>
      <c r="G59" s="164">
        <f>(G7-'Historic &amp; Future Emissions'!$W15)/'Historic &amp; Future Emissions'!$W15</f>
        <v>-0.29163571206111361</v>
      </c>
    </row>
    <row r="60" spans="1:7" x14ac:dyDescent="0.2">
      <c r="A60" s="84" t="s">
        <v>21</v>
      </c>
      <c r="B60" s="66">
        <f>(B8-'Historic &amp; Future Emissions'!$W16)/'Historic &amp; Future Emissions'!$W16</f>
        <v>0.60134700152346121</v>
      </c>
      <c r="C60" s="66">
        <f>(C8-'Historic &amp; Future Emissions'!$W16)/'Historic &amp; Future Emissions'!$W16</f>
        <v>0.34603069256550895</v>
      </c>
      <c r="D60" s="311">
        <f>(D8-'Historic &amp; Future Emissions'!$W16)/'Historic &amp; Future Emissions'!$W16</f>
        <v>0.84429472090188917</v>
      </c>
      <c r="E60" s="66">
        <f>(E8-'Historic &amp; Future Emissions'!$W16)/'Historic &amp; Future Emissions'!$W16</f>
        <v>0.60134700152346121</v>
      </c>
      <c r="F60" s="66">
        <f>(F8-'Historic &amp; Future Emissions'!$W16)/'Historic &amp; Future Emissions'!$W16</f>
        <v>0.34603069256550895</v>
      </c>
      <c r="G60" s="164">
        <f>(G8-'Historic &amp; Future Emissions'!$W16)/'Historic &amp; Future Emissions'!$W16</f>
        <v>0.84429472090188917</v>
      </c>
    </row>
    <row r="61" spans="1:7" x14ac:dyDescent="0.2">
      <c r="A61" s="83" t="s">
        <v>22</v>
      </c>
      <c r="B61" s="65">
        <f>(B9-'Historic &amp; Future Emissions'!$W17)/'Historic &amp; Future Emissions'!$W17</f>
        <v>-1.4473654626772425E-2</v>
      </c>
      <c r="C61" s="65">
        <f>(C9-'Historic &amp; Future Emissions'!$W17)/'Historic &amp; Future Emissions'!$W17</f>
        <v>-1.4473654626772425E-2</v>
      </c>
      <c r="D61" s="311">
        <f>(D9-'Historic &amp; Future Emissions'!$W17)/'Historic &amp; Future Emissions'!$W17</f>
        <v>-1.4473654626772425E-2</v>
      </c>
      <c r="E61" s="66">
        <f>(E9-'Historic &amp; Future Emissions'!$W17)/'Historic &amp; Future Emissions'!$W17</f>
        <v>-1.4473654626772425E-2</v>
      </c>
      <c r="F61" s="65">
        <f>(F9-'Historic &amp; Future Emissions'!$W17)/'Historic &amp; Future Emissions'!$W17</f>
        <v>-1.4473654626772425E-2</v>
      </c>
      <c r="G61" s="164">
        <f>(G9-'Historic &amp; Future Emissions'!$W17)/'Historic &amp; Future Emissions'!$W17</f>
        <v>-1.4473654626772425E-2</v>
      </c>
    </row>
    <row r="62" spans="1:7" x14ac:dyDescent="0.2">
      <c r="A62" s="84" t="s">
        <v>31</v>
      </c>
      <c r="B62" s="66">
        <f>(B10-'Historic &amp; Future Emissions'!$W18)/'Historic &amp; Future Emissions'!$W18</f>
        <v>9.9428848059597896E-2</v>
      </c>
      <c r="C62" s="66">
        <f>(C10-'Historic &amp; Future Emissions'!$W18)/'Historic &amp; Future Emissions'!$W18</f>
        <v>3.4594591995841834E-2</v>
      </c>
      <c r="D62" s="311">
        <f>(D10-'Historic &amp; Future Emissions'!$W18)/'Historic &amp; Future Emissions'!$W18</f>
        <v>0.16314375519750501</v>
      </c>
      <c r="E62" s="66">
        <f>(E10-'Historic &amp; Future Emissions'!$W18)/'Historic &amp; Future Emissions'!$W18</f>
        <v>-2.350788288288292E-2</v>
      </c>
      <c r="F62" s="66">
        <f>(F10-'Historic &amp; Future Emissions'!$W18)/'Historic &amp; Future Emissions'!$W18</f>
        <v>-2.350788288288292E-2</v>
      </c>
      <c r="G62" s="164">
        <f>(G10-'Historic &amp; Future Emissions'!$W18)/'Historic &amp; Future Emissions'!$W18</f>
        <v>-2.350788288288292E-2</v>
      </c>
    </row>
    <row r="63" spans="1:7" x14ac:dyDescent="0.2">
      <c r="A63" s="84" t="s">
        <v>23</v>
      </c>
      <c r="B63" s="65">
        <f>(B11-'Historic &amp; Future Emissions'!$W19)/'Historic &amp; Future Emissions'!$W19</f>
        <v>-6.2222834222600228E-2</v>
      </c>
      <c r="C63" s="65">
        <f>(C11-'Historic &amp; Future Emissions'!$W19)/'Historic &amp; Future Emissions'!$W19</f>
        <v>-0.12453450541968407</v>
      </c>
      <c r="D63" s="311">
        <f>(D11-'Historic &amp; Future Emissions'!$W19)/'Historic &amp; Future Emissions'!$W19</f>
        <v>-3.2899017243170382E-3</v>
      </c>
      <c r="E63" s="66">
        <f>(E11-'Historic &amp; Future Emissions'!$W19)/'Historic &amp; Future Emissions'!$W19</f>
        <v>-0.11891486458886255</v>
      </c>
      <c r="F63" s="65">
        <f>(F11-'Historic &amp; Future Emissions'!$W19)/'Historic &amp; Future Emissions'!$W19</f>
        <v>-0.17930680809649854</v>
      </c>
      <c r="G63" s="164">
        <f>(G11-'Historic &amp; Future Emissions'!$W19)/'Historic &amp; Future Emissions'!$W19</f>
        <v>-6.2194018669328263E-2</v>
      </c>
    </row>
    <row r="64" spans="1:7" x14ac:dyDescent="0.2">
      <c r="A64" s="84" t="s">
        <v>24</v>
      </c>
      <c r="B64" s="66">
        <f>(B12-'Historic &amp; Future Emissions'!$W20)/'Historic &amp; Future Emissions'!$W20</f>
        <v>-0.36373269766098221</v>
      </c>
      <c r="C64" s="66">
        <f>(C12-'Historic &amp; Future Emissions'!$W20)/'Historic &amp; Future Emissions'!$W20</f>
        <v>-0.42157517969180203</v>
      </c>
      <c r="D64" s="311">
        <f>(D12-'Historic &amp; Future Emissions'!$W20)/'Historic &amp; Future Emissions'!$W20</f>
        <v>-0.30589021563016239</v>
      </c>
      <c r="E64" s="66"/>
      <c r="F64" s="66"/>
      <c r="G64" s="164"/>
    </row>
    <row r="65" spans="1:7" x14ac:dyDescent="0.2">
      <c r="A65" s="84" t="s">
        <v>30</v>
      </c>
      <c r="B65" s="65">
        <f>(B13-'Historic &amp; Future Emissions'!$W21)/'Historic &amp; Future Emissions'!$W21</f>
        <v>-0.45687179225242114</v>
      </c>
      <c r="C65" s="65">
        <f>(C13-'Historic &amp; Future Emissions'!$W21)/'Historic &amp; Future Emissions'!$W21</f>
        <v>-0.45687179225242114</v>
      </c>
      <c r="D65" s="311">
        <f>(D13-'Historic &amp; Future Emissions'!$W21)/'Historic &amp; Future Emissions'!$W21</f>
        <v>-0.45687179225242114</v>
      </c>
      <c r="E65" s="66"/>
      <c r="F65" s="65"/>
      <c r="G65" s="164"/>
    </row>
    <row r="66" spans="1:7" x14ac:dyDescent="0.2">
      <c r="A66" s="91" t="s">
        <v>60</v>
      </c>
      <c r="B66" s="105">
        <f>(B14-'Historic &amp; Future Emissions'!$W22)/'Historic &amp; Future Emissions'!$W22</f>
        <v>-9.8448994082643654E-2</v>
      </c>
      <c r="C66" s="105">
        <f>(C14-'Historic &amp; Future Emissions'!$W22)/'Historic &amp; Future Emissions'!$W22</f>
        <v>-9.8448994082643654E-2</v>
      </c>
      <c r="D66" s="313">
        <f>(D14-'Historic &amp; Future Emissions'!$W22)/'Historic &amp; Future Emissions'!$W22</f>
        <v>-9.8448994082643654E-2</v>
      </c>
      <c r="E66" s="105">
        <f>(E14-'Historic &amp; Future Emissions'!$W22)/'Historic &amp; Future Emissions'!$W22</f>
        <v>-9.8448994082643654E-2</v>
      </c>
      <c r="F66" s="105">
        <f>(F14-'Historic &amp; Future Emissions'!$W22)/'Historic &amp; Future Emissions'!$W22</f>
        <v>-9.8448994082643654E-2</v>
      </c>
      <c r="G66" s="166">
        <f>(G14-'Historic &amp; Future Emissions'!$W22)/'Historic &amp; Future Emissions'!$W22</f>
        <v>-9.8448994082643654E-2</v>
      </c>
    </row>
    <row r="67" spans="1:7" x14ac:dyDescent="0.2">
      <c r="A67" s="104"/>
      <c r="B67" s="209"/>
      <c r="C67" s="209"/>
      <c r="D67" s="209"/>
      <c r="E67" s="209"/>
      <c r="F67" s="209"/>
      <c r="G67" s="211"/>
    </row>
    <row r="68" spans="1:7" ht="19" x14ac:dyDescent="0.25">
      <c r="A68" s="350" t="s">
        <v>202</v>
      </c>
      <c r="B68" s="351"/>
      <c r="C68" s="351"/>
      <c r="D68" s="351"/>
      <c r="E68" s="351"/>
      <c r="F68" s="351"/>
      <c r="G68" s="352"/>
    </row>
    <row r="69" spans="1:7" ht="35" thickBot="1" x14ac:dyDescent="0.25">
      <c r="A69" s="132" t="s">
        <v>5</v>
      </c>
      <c r="B69" s="167" t="s">
        <v>203</v>
      </c>
      <c r="C69" s="167" t="s">
        <v>204</v>
      </c>
      <c r="D69" s="304" t="s">
        <v>205</v>
      </c>
      <c r="E69" s="167" t="s">
        <v>206</v>
      </c>
      <c r="F69" s="167" t="s">
        <v>207</v>
      </c>
      <c r="G69" s="168" t="s">
        <v>208</v>
      </c>
    </row>
    <row r="70" spans="1:7" ht="17" thickTop="1" x14ac:dyDescent="0.2">
      <c r="A70" s="129" t="s">
        <v>18</v>
      </c>
      <c r="B70" s="102">
        <f>(B5-'Historic &amp; Future Emissions'!$AD13)/'Historic &amp; Future Emissions'!$AD13</f>
        <v>-0.25</v>
      </c>
      <c r="C70" s="102">
        <f>(C5-'Historic &amp; Future Emissions'!$AD13)/'Historic &amp; Future Emissions'!$AD13</f>
        <v>-0.25</v>
      </c>
      <c r="D70" s="315">
        <f>(D5-'Historic &amp; Future Emissions'!$AD13)/'Historic &amp; Future Emissions'!$AD13</f>
        <v>-0.25</v>
      </c>
      <c r="E70" s="151"/>
      <c r="F70" s="102"/>
      <c r="G70" s="163"/>
    </row>
    <row r="71" spans="1:7" x14ac:dyDescent="0.2">
      <c r="A71" s="84" t="s">
        <v>19</v>
      </c>
      <c r="B71" s="66">
        <f>(B6-'Historic &amp; Future Emissions'!$AD14)/'Historic &amp; Future Emissions'!$AD14</f>
        <v>-0.24999999999999989</v>
      </c>
      <c r="C71" s="66">
        <f>(C6-'Historic &amp; Future Emissions'!$AD14)/'Historic &amp; Future Emissions'!$AD14</f>
        <v>-0.24999999999999989</v>
      </c>
      <c r="D71" s="311">
        <f>(D6-'Historic &amp; Future Emissions'!$AD14)/'Historic &amp; Future Emissions'!$AD14</f>
        <v>-0.24999999999999989</v>
      </c>
      <c r="E71" s="66"/>
      <c r="F71" s="66"/>
      <c r="G71" s="164"/>
    </row>
    <row r="72" spans="1:7" x14ac:dyDescent="0.2">
      <c r="A72" s="83" t="s">
        <v>20</v>
      </c>
      <c r="B72" s="65">
        <f>(B7-'Historic &amp; Future Emissions'!$AD15)/'Historic &amp; Future Emissions'!$AD15</f>
        <v>-0.12668017064297327</v>
      </c>
      <c r="C72" s="65">
        <f>(C7-'Historic &amp; Future Emissions'!$AD15)/'Historic &amp; Future Emissions'!$AD15</f>
        <v>-0.16878370759292974</v>
      </c>
      <c r="D72" s="311">
        <f>(D7-'Historic &amp; Future Emissions'!$AD15)/'Historic &amp; Future Emissions'!$AD15</f>
        <v>-8.4475124013911426E-2</v>
      </c>
      <c r="E72" s="66">
        <f>(E7-'Historic &amp; Future Emissions'!$AD15)/'Historic &amp; Future Emissions'!$AD15</f>
        <v>-0.16666666693863297</v>
      </c>
      <c r="F72" s="65">
        <f>(F7-'Historic &amp; Future Emissions'!$AD15)/'Historic &amp; Future Emissions'!$AD15</f>
        <v>-0.20788613708091874</v>
      </c>
      <c r="G72" s="164">
        <f>(G7-'Historic &amp; Future Emissions'!$AD15)/'Historic &amp; Future Emissions'!$AD15</f>
        <v>-0.12574896039021127</v>
      </c>
    </row>
    <row r="73" spans="1:7" x14ac:dyDescent="0.2">
      <c r="A73" s="84" t="s">
        <v>21</v>
      </c>
      <c r="B73" s="66">
        <f>(B8-'Historic &amp; Future Emissions'!$AD16)/'Historic &amp; Future Emissions'!$AD16</f>
        <v>-0.1250000000208111</v>
      </c>
      <c r="C73" s="66">
        <f>(C8-'Historic &amp; Future Emissions'!$AD16)/'Historic &amp; Future Emissions'!$AD16</f>
        <v>-0.26450865749502428</v>
      </c>
      <c r="D73" s="311">
        <f>(D8-'Historic &amp; Future Emissions'!$AD16)/'Historic &amp; Future Emissions'!$AD16</f>
        <v>7.7502747471364895E-3</v>
      </c>
      <c r="E73" s="66">
        <f>(E8-'Historic &amp; Future Emissions'!$AD16)/'Historic &amp; Future Emissions'!$AD16</f>
        <v>-0.1250000000208111</v>
      </c>
      <c r="F73" s="66">
        <f>(F8-'Historic &amp; Future Emissions'!$AD16)/'Historic &amp; Future Emissions'!$AD16</f>
        <v>-0.26450865749502428</v>
      </c>
      <c r="G73" s="164">
        <f>(G8-'Historic &amp; Future Emissions'!$AD16)/'Historic &amp; Future Emissions'!$AD16</f>
        <v>7.7502747471364895E-3</v>
      </c>
    </row>
    <row r="74" spans="1:7" x14ac:dyDescent="0.2">
      <c r="A74" s="83" t="s">
        <v>22</v>
      </c>
      <c r="B74" s="65">
        <f>(B9-'Historic &amp; Future Emissions'!$AD17)/'Historic &amp; Future Emissions'!$AD17</f>
        <v>-0.16666666683725032</v>
      </c>
      <c r="C74" s="65">
        <f>(C9-'Historic &amp; Future Emissions'!$AD17)/'Historic &amp; Future Emissions'!$AD17</f>
        <v>-0.16666666683725032</v>
      </c>
      <c r="D74" s="311">
        <f>(D9-'Historic &amp; Future Emissions'!$AD17)/'Historic &amp; Future Emissions'!$AD17</f>
        <v>-0.16666666683725032</v>
      </c>
      <c r="E74" s="66">
        <f>(E9-'Historic &amp; Future Emissions'!$AD17)/'Historic &amp; Future Emissions'!$AD17</f>
        <v>-0.16666666683725032</v>
      </c>
      <c r="F74" s="65">
        <f>(F9-'Historic &amp; Future Emissions'!$AD17)/'Historic &amp; Future Emissions'!$AD17</f>
        <v>-0.16666666683725032</v>
      </c>
      <c r="G74" s="164">
        <f>(G9-'Historic &amp; Future Emissions'!$AD17)/'Historic &amp; Future Emissions'!$AD17</f>
        <v>-0.16666666683725032</v>
      </c>
    </row>
    <row r="75" spans="1:7" x14ac:dyDescent="0.2">
      <c r="A75" s="84" t="s">
        <v>31</v>
      </c>
      <c r="B75" s="66">
        <f>(B10-'Historic &amp; Future Emissions'!$AD18)/'Historic &amp; Future Emissions'!$AD18</f>
        <v>-1.4840749670107926E-2</v>
      </c>
      <c r="C75" s="66">
        <f>(C10-'Historic &amp; Future Emissions'!$AD18)/'Historic &amp; Future Emissions'!$AD18</f>
        <v>-7.2936430179306108E-2</v>
      </c>
      <c r="D75" s="311">
        <f>(D10-'Historic &amp; Future Emissions'!$AD18)/'Historic &amp; Future Emissions'!$AD18</f>
        <v>4.225192191259796E-2</v>
      </c>
      <c r="E75" s="66">
        <f>(E10-'Historic &amp; Future Emissions'!$AD18)/'Historic &amp; Future Emissions'!$AD18</f>
        <v>-0.12499999999999993</v>
      </c>
      <c r="F75" s="66">
        <f>(F10-'Historic &amp; Future Emissions'!$AD18)/'Historic &amp; Future Emissions'!$AD18</f>
        <v>-0.12499999999999993</v>
      </c>
      <c r="G75" s="164">
        <f>(G10-'Historic &amp; Future Emissions'!$AD18)/'Historic &amp; Future Emissions'!$AD18</f>
        <v>-0.12499999999999993</v>
      </c>
    </row>
    <row r="76" spans="1:7" x14ac:dyDescent="0.2">
      <c r="A76" s="84" t="s">
        <v>23</v>
      </c>
      <c r="B76" s="65">
        <f>(B11-'Historic &amp; Future Emissions'!$AD19)/'Historic &amp; Future Emissions'!$AD19</f>
        <v>-0.11304715059246384</v>
      </c>
      <c r="C76" s="65">
        <f>(C11-'Historic &amp; Future Emissions'!$AD19)/'Historic &amp; Future Emissions'!$AD19</f>
        <v>-0.17198174223799967</v>
      </c>
      <c r="D76" s="311">
        <f>(D11-'Historic &amp; Future Emissions'!$AD19)/'Historic &amp; Future Emissions'!$AD19</f>
        <v>-5.7308181559279074E-2</v>
      </c>
      <c r="E76" s="66">
        <f>(E11-'Historic &amp; Future Emissions'!$AD19)/'Historic &amp; Future Emissions'!$AD19</f>
        <v>-0.166666666728124</v>
      </c>
      <c r="F76" s="65">
        <f>(F11-'Historic &amp; Future Emissions'!$AD19)/'Historic &amp; Future Emissions'!$AD19</f>
        <v>-0.22378557336193233</v>
      </c>
      <c r="G76" s="164">
        <f>(G11-'Historic &amp; Future Emissions'!$AD19)/'Historic &amp; Future Emissions'!$AD19</f>
        <v>-0.11301989674366637</v>
      </c>
    </row>
    <row r="77" spans="1:7" x14ac:dyDescent="0.2">
      <c r="A77" s="84" t="s">
        <v>24</v>
      </c>
      <c r="B77" s="66">
        <f>(B12-'Historic &amp; Future Emissions'!$AD20)/'Historic &amp; Future Emissions'!$AD20</f>
        <v>-0.25</v>
      </c>
      <c r="C77" s="66">
        <f>(C12-'Historic &amp; Future Emissions'!$AD20)/'Historic &amp; Future Emissions'!$AD20</f>
        <v>-0.31818181818181818</v>
      </c>
      <c r="D77" s="311">
        <f>(D12-'Historic &amp; Future Emissions'!$AD20)/'Historic &amp; Future Emissions'!$AD20</f>
        <v>-0.18181818181818182</v>
      </c>
      <c r="E77" s="66"/>
      <c r="F77" s="66"/>
      <c r="G77" s="164"/>
    </row>
    <row r="78" spans="1:7" x14ac:dyDescent="0.2">
      <c r="A78" s="84" t="s">
        <v>30</v>
      </c>
      <c r="B78" s="65">
        <f>(B13-'Historic &amp; Future Emissions'!$AD21)/'Historic &amp; Future Emissions'!$AD21</f>
        <v>-0.25000000010784829</v>
      </c>
      <c r="C78" s="65">
        <f>(C13-'Historic &amp; Future Emissions'!$AD21)/'Historic &amp; Future Emissions'!$AD21</f>
        <v>-0.25000000010784829</v>
      </c>
      <c r="D78" s="311">
        <f>(D13-'Historic &amp; Future Emissions'!$AD21)/'Historic &amp; Future Emissions'!$AD21</f>
        <v>-0.25000000010784829</v>
      </c>
      <c r="E78" s="66"/>
      <c r="F78" s="65"/>
      <c r="G78" s="164"/>
    </row>
    <row r="79" spans="1:7" x14ac:dyDescent="0.2">
      <c r="A79" s="91" t="s">
        <v>60</v>
      </c>
      <c r="B79" s="105">
        <f>(B14-'Historic &amp; Future Emissions'!$AD22)/'Historic &amp; Future Emissions'!$AD22</f>
        <v>-0.21739130429138126</v>
      </c>
      <c r="C79" s="105">
        <f>(C14-'Historic &amp; Future Emissions'!$AD22)/'Historic &amp; Future Emissions'!$AD22</f>
        <v>-0.21739130429138126</v>
      </c>
      <c r="D79" s="313">
        <f>(D14-'Historic &amp; Future Emissions'!$AD22)/'Historic &amp; Future Emissions'!$AD22</f>
        <v>-0.21739130429138126</v>
      </c>
      <c r="E79" s="105">
        <f>(E14-'Historic &amp; Future Emissions'!$AD22)/'Historic &amp; Future Emissions'!$AD22</f>
        <v>-0.21739130429138126</v>
      </c>
      <c r="F79" s="105">
        <f>(F14-'Historic &amp; Future Emissions'!$AD22)/'Historic &amp; Future Emissions'!$AD22</f>
        <v>-0.21739130429138126</v>
      </c>
      <c r="G79" s="166">
        <f>(G14-'Historic &amp; Future Emissions'!$AD22)/'Historic &amp; Future Emissions'!$AD22</f>
        <v>-0.21739130429138126</v>
      </c>
    </row>
    <row r="80" spans="1:7" x14ac:dyDescent="0.2">
      <c r="A80" s="23"/>
      <c r="B80" s="23"/>
      <c r="C80" s="23"/>
      <c r="D80" s="23"/>
      <c r="E80" s="23"/>
    </row>
    <row r="81" spans="1:7" ht="16" customHeight="1" x14ac:dyDescent="0.2">
      <c r="A81" s="358" t="s">
        <v>184</v>
      </c>
      <c r="B81" s="358"/>
      <c r="C81" s="358"/>
      <c r="D81" s="358"/>
      <c r="E81" s="358"/>
      <c r="F81" s="358"/>
      <c r="G81" s="358"/>
    </row>
    <row r="87" spans="1:7" ht="19" x14ac:dyDescent="0.25">
      <c r="E87" s="95"/>
    </row>
  </sheetData>
  <sheetProtection algorithmName="SHA-512" hashValue="YbDHKHZbHYEYdPY7TmdwrllQ7ogFq1wvhs5CfEho+b29tuyy5qVMJ7728UNs98FLH+p9sCEIdjifezuCQXqqCQ==" saltValue="fdlQgSwCypwOT9FSjMa+ZQ==" spinCount="100000" sheet="1" objects="1" scenarios="1" sort="0" autoFilter="0"/>
  <mergeCells count="8">
    <mergeCell ref="A81:G81"/>
    <mergeCell ref="A1:G1"/>
    <mergeCell ref="A3:G3"/>
    <mergeCell ref="A16:G16"/>
    <mergeCell ref="A29:G29"/>
    <mergeCell ref="A42:G42"/>
    <mergeCell ref="A55:G55"/>
    <mergeCell ref="A68:G68"/>
  </mergeCells>
  <hyperlinks>
    <hyperlink ref="A81" r:id="rId1" display="Source: Author's calculations based upon data from Climate Analytics 1.5°C national pathways with author's LUCF adjustment" xr:uid="{CE8BCA34-7573-CB45-BD7F-679BA31C5E7F}"/>
    <hyperlink ref="A81:D81" r:id="rId2" display="Source: Rhodium, Rhodium Climate Outlook: Setting the Stage for Ambitious 2035 NDCs, November 2024." xr:uid="{D61C38EF-FA47-2C4E-876A-B3E97A3BFF04}"/>
  </hyperlinks>
  <pageMargins left="0.7" right="0.7" top="0.75" bottom="0.75" header="0.3" footer="0.3"/>
  <tableParts count="6">
    <tablePart r:id="rId3"/>
    <tablePart r:id="rId4"/>
    <tablePart r:id="rId5"/>
    <tablePart r:id="rId6"/>
    <tablePart r:id="rId7"/>
    <tablePart r:id="rId8"/>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8D8A-F697-9049-B006-3315054E88A3}">
  <dimension ref="A1:AU34"/>
  <sheetViews>
    <sheetView tabSelected="1" zoomScaleNormal="100" workbookViewId="0">
      <pane xSplit="1" ySplit="3" topLeftCell="B4" activePane="bottomRight" state="frozen"/>
      <selection pane="topRight" activeCell="B1" sqref="B1"/>
      <selection pane="bottomLeft" activeCell="A4" sqref="A4"/>
      <selection pane="bottomRight" activeCell="H24" sqref="H24"/>
    </sheetView>
  </sheetViews>
  <sheetFormatPr baseColWidth="10" defaultColWidth="10.6640625" defaultRowHeight="16" x14ac:dyDescent="0.2"/>
  <cols>
    <col min="1" max="1" width="15.1640625" customWidth="1"/>
    <col min="7" max="7" width="1.83203125" customWidth="1"/>
    <col min="8" max="14" width="10.83203125" customWidth="1"/>
    <col min="15" max="15" width="1.83203125" customWidth="1"/>
    <col min="16" max="20" width="10.83203125" customWidth="1"/>
    <col min="21" max="21" width="1.83203125" customWidth="1"/>
    <col min="22" max="28" width="14.83203125" customWidth="1"/>
    <col min="29" max="29" width="1.83203125" customWidth="1"/>
    <col min="30" max="32" width="14.83203125" customWidth="1"/>
    <col min="33" max="33" width="1.83203125" customWidth="1"/>
  </cols>
  <sheetData>
    <row r="1" spans="1:47" ht="59" customHeight="1" x14ac:dyDescent="0.2">
      <c r="A1" s="381" t="s">
        <v>5</v>
      </c>
      <c r="B1" s="385" t="s">
        <v>41</v>
      </c>
      <c r="C1" s="385"/>
      <c r="D1" s="385"/>
      <c r="E1" s="385"/>
      <c r="F1" s="385"/>
      <c r="G1" s="35"/>
      <c r="H1" s="378" t="s">
        <v>42</v>
      </c>
      <c r="I1" s="379"/>
      <c r="J1" s="379"/>
      <c r="K1" s="379"/>
      <c r="L1" s="379"/>
      <c r="M1" s="379"/>
      <c r="N1" s="380"/>
      <c r="O1" s="36"/>
      <c r="P1" s="372" t="s">
        <v>191</v>
      </c>
      <c r="Q1" s="373"/>
      <c r="R1" s="373"/>
      <c r="S1" s="373"/>
      <c r="T1" s="374"/>
      <c r="U1" s="36"/>
      <c r="V1" s="365" t="s">
        <v>122</v>
      </c>
      <c r="W1" s="366"/>
      <c r="X1" s="366"/>
      <c r="Y1" s="367"/>
      <c r="Z1" s="368" t="s">
        <v>123</v>
      </c>
      <c r="AA1" s="369"/>
      <c r="AB1" s="170" t="s">
        <v>119</v>
      </c>
      <c r="AC1" s="35"/>
      <c r="AD1" s="370" t="s">
        <v>188</v>
      </c>
      <c r="AE1" s="370"/>
      <c r="AF1" s="371"/>
      <c r="AG1" s="35"/>
      <c r="AH1" s="359" t="s">
        <v>147</v>
      </c>
      <c r="AI1" s="360"/>
      <c r="AJ1" s="360"/>
      <c r="AK1" s="360"/>
      <c r="AL1" s="360"/>
      <c r="AM1" s="360"/>
      <c r="AN1" s="360"/>
      <c r="AO1" s="360"/>
      <c r="AP1" s="360"/>
      <c r="AQ1" s="361"/>
    </row>
    <row r="2" spans="1:47" ht="18" x14ac:dyDescent="0.25">
      <c r="A2" s="382"/>
      <c r="B2" s="363" t="s">
        <v>100</v>
      </c>
      <c r="C2" s="384"/>
      <c r="D2" s="384"/>
      <c r="E2" s="384"/>
      <c r="F2" s="384"/>
      <c r="G2" s="31"/>
      <c r="H2" s="362" t="s">
        <v>100</v>
      </c>
      <c r="I2" s="363"/>
      <c r="J2" s="363"/>
      <c r="K2" s="363"/>
      <c r="L2" s="363"/>
      <c r="M2" s="363"/>
      <c r="N2" s="364"/>
      <c r="O2" s="34"/>
      <c r="P2" s="375" t="s">
        <v>192</v>
      </c>
      <c r="Q2" s="376"/>
      <c r="R2" s="376"/>
      <c r="S2" s="376"/>
      <c r="T2" s="377"/>
      <c r="U2" s="34"/>
      <c r="V2" s="362" t="s">
        <v>101</v>
      </c>
      <c r="W2" s="363"/>
      <c r="X2" s="363"/>
      <c r="Y2" s="364"/>
      <c r="Z2" s="362" t="s">
        <v>101</v>
      </c>
      <c r="AA2" s="364"/>
      <c r="AB2" s="171" t="s">
        <v>148</v>
      </c>
      <c r="AC2" s="31"/>
      <c r="AD2" s="362" t="s">
        <v>101</v>
      </c>
      <c r="AE2" s="363"/>
      <c r="AF2" s="364"/>
      <c r="AG2" s="31"/>
      <c r="AH2" s="362" t="s">
        <v>148</v>
      </c>
      <c r="AI2" s="363"/>
      <c r="AJ2" s="363"/>
      <c r="AK2" s="363"/>
      <c r="AL2" s="363"/>
      <c r="AM2" s="363"/>
      <c r="AN2" s="363"/>
      <c r="AO2" s="363"/>
      <c r="AP2" s="363"/>
      <c r="AQ2" s="364"/>
    </row>
    <row r="3" spans="1:47" ht="17" customHeight="1" thickBot="1" x14ac:dyDescent="0.25">
      <c r="A3" s="383"/>
      <c r="B3" s="120">
        <v>1990</v>
      </c>
      <c r="C3" s="120">
        <v>2005</v>
      </c>
      <c r="D3" s="120">
        <v>2015</v>
      </c>
      <c r="E3" s="120">
        <v>2019</v>
      </c>
      <c r="F3" s="121">
        <v>2020</v>
      </c>
      <c r="G3" s="201"/>
      <c r="H3" s="123">
        <v>1990</v>
      </c>
      <c r="I3" s="124">
        <v>2005</v>
      </c>
      <c r="J3" s="124">
        <v>2015</v>
      </c>
      <c r="K3" s="124">
        <v>2019</v>
      </c>
      <c r="L3" s="124">
        <v>2020</v>
      </c>
      <c r="M3" s="124">
        <v>2021</v>
      </c>
      <c r="N3" s="125">
        <v>2022</v>
      </c>
      <c r="O3" s="201"/>
      <c r="P3" s="202">
        <v>2019</v>
      </c>
      <c r="Q3" s="203">
        <v>2020</v>
      </c>
      <c r="R3" s="203">
        <v>2021</v>
      </c>
      <c r="S3" s="203">
        <v>2022</v>
      </c>
      <c r="T3" s="204">
        <v>2023</v>
      </c>
      <c r="U3" s="122"/>
      <c r="V3" s="126" t="s">
        <v>35</v>
      </c>
      <c r="W3" s="127" t="s">
        <v>36</v>
      </c>
      <c r="X3" s="127" t="s">
        <v>37</v>
      </c>
      <c r="Y3" s="128" t="s">
        <v>38</v>
      </c>
      <c r="Z3" s="126" t="s">
        <v>37</v>
      </c>
      <c r="AA3" s="128" t="s">
        <v>38</v>
      </c>
      <c r="AB3" s="172" t="s">
        <v>194</v>
      </c>
      <c r="AC3" s="34"/>
      <c r="AD3" s="174" t="s">
        <v>197</v>
      </c>
      <c r="AE3" s="174" t="s">
        <v>37</v>
      </c>
      <c r="AF3" s="174" t="s">
        <v>38</v>
      </c>
      <c r="AG3" s="34"/>
      <c r="AH3" s="154">
        <v>1990</v>
      </c>
      <c r="AI3" s="155">
        <v>2005</v>
      </c>
      <c r="AJ3" s="155">
        <v>2007</v>
      </c>
      <c r="AK3" s="155">
        <v>2013</v>
      </c>
      <c r="AL3" s="155">
        <v>2018</v>
      </c>
      <c r="AM3" s="155">
        <v>2019</v>
      </c>
      <c r="AN3" s="155">
        <v>2021</v>
      </c>
      <c r="AO3" s="155">
        <v>2022</v>
      </c>
      <c r="AP3" s="155" t="s">
        <v>35</v>
      </c>
      <c r="AQ3" s="156" t="s">
        <v>36</v>
      </c>
    </row>
    <row r="4" spans="1:47" ht="17" thickTop="1" x14ac:dyDescent="0.2">
      <c r="A4" s="14" t="s">
        <v>39</v>
      </c>
      <c r="B4" s="37"/>
      <c r="C4" s="37"/>
      <c r="D4" s="37"/>
      <c r="E4" s="37"/>
      <c r="F4" s="37"/>
      <c r="G4" s="32"/>
      <c r="H4" s="9"/>
      <c r="I4" s="9"/>
      <c r="J4" s="9"/>
      <c r="K4" s="9"/>
      <c r="L4" s="9"/>
      <c r="M4" s="9"/>
      <c r="N4" s="9"/>
      <c r="O4" s="33"/>
      <c r="P4" s="33"/>
      <c r="Q4" s="143"/>
      <c r="R4" s="143"/>
      <c r="S4" s="143"/>
      <c r="T4" s="143"/>
      <c r="U4" s="33"/>
      <c r="V4" s="16"/>
      <c r="W4" s="9"/>
      <c r="X4" s="9"/>
      <c r="Y4" s="17"/>
      <c r="Z4" s="16"/>
      <c r="AA4" s="17"/>
      <c r="AB4" s="173"/>
      <c r="AC4" s="32"/>
      <c r="AD4" s="9"/>
      <c r="AE4" s="9"/>
      <c r="AF4" s="9"/>
      <c r="AG4" s="32"/>
      <c r="AH4" s="104"/>
      <c r="AQ4" s="150"/>
    </row>
    <row r="5" spans="1:47" x14ac:dyDescent="0.2">
      <c r="A5" s="10" t="s">
        <v>10</v>
      </c>
      <c r="B5" s="67">
        <v>543.79</v>
      </c>
      <c r="C5" s="67">
        <v>601.65</v>
      </c>
      <c r="D5" s="67">
        <v>592.53</v>
      </c>
      <c r="E5" s="67">
        <v>630.85</v>
      </c>
      <c r="F5" s="67">
        <v>580.76</v>
      </c>
      <c r="G5" s="68"/>
      <c r="H5" s="67">
        <v>615.38733000000002</v>
      </c>
      <c r="I5" s="67">
        <v>609.44611738650201</v>
      </c>
      <c r="J5" s="67">
        <v>533.68836831215106</v>
      </c>
      <c r="K5" s="67">
        <v>490.70577650754001</v>
      </c>
      <c r="L5" s="67">
        <v>474.54429221152401</v>
      </c>
      <c r="M5" s="67">
        <v>438.74505754781501</v>
      </c>
      <c r="N5" s="67">
        <v>432.620832173444</v>
      </c>
      <c r="O5" s="69"/>
      <c r="P5" s="70">
        <f>'[3]Peaked RG-Historic'!AE3</f>
        <v>695.80025537459403</v>
      </c>
      <c r="Q5" s="93">
        <f>'[3]Peaked RG-Historic'!AF3</f>
        <v>639.17447987063895</v>
      </c>
      <c r="R5" s="93">
        <f>'[3]Peaked RG-Historic'!AG3</f>
        <v>597.30691175901302</v>
      </c>
      <c r="S5" s="93">
        <f>'[3]Peaked RG-Historic'!AH3</f>
        <v>591.497116352332</v>
      </c>
      <c r="T5" s="93">
        <f>'[3]Peaked RG-Historic'!AI3</f>
        <v>587.03252412199197</v>
      </c>
      <c r="U5" s="69"/>
      <c r="V5" s="231">
        <v>501.93</v>
      </c>
      <c r="W5" s="232">
        <v>501.93</v>
      </c>
      <c r="X5" s="232" t="s">
        <v>54</v>
      </c>
      <c r="Y5" s="233" t="s">
        <v>54</v>
      </c>
      <c r="Z5" s="232" t="s">
        <v>54</v>
      </c>
      <c r="AA5" s="233" t="s">
        <v>54</v>
      </c>
      <c r="AB5" s="259">
        <f>'[2]Australia straightline'!$R$2</f>
        <v>-88.374219999999994</v>
      </c>
      <c r="AC5" s="68"/>
      <c r="AD5" s="146">
        <f>'[3]Peaked RG-NZ'!$G4</f>
        <v>404</v>
      </c>
      <c r="AE5" s="146">
        <f>'[3]Peaked RG-NZ'!$G15</f>
        <v>404</v>
      </c>
      <c r="AF5" s="146">
        <f>'[3]Peaked RG-NZ'!$G26</f>
        <v>404</v>
      </c>
      <c r="AG5" s="68"/>
      <c r="AH5" s="70">
        <f t="shared" ref="AH5:AI11" si="0">H5</f>
        <v>615.38733000000002</v>
      </c>
      <c r="AI5" s="93">
        <f t="shared" si="0"/>
        <v>609.44611738650201</v>
      </c>
      <c r="AM5" s="93">
        <f t="shared" ref="AM5:AM11" si="1">K5</f>
        <v>490.70577650754001</v>
      </c>
      <c r="AN5" s="93">
        <f>M5</f>
        <v>438.74505754781501</v>
      </c>
      <c r="AO5" s="93">
        <f>N5</f>
        <v>432.620832173444</v>
      </c>
      <c r="AQ5" s="150"/>
    </row>
    <row r="6" spans="1:47" x14ac:dyDescent="0.2">
      <c r="A6" s="10" t="s">
        <v>11</v>
      </c>
      <c r="B6" s="67">
        <v>627.95000000000005</v>
      </c>
      <c r="C6" s="67">
        <v>1006.14</v>
      </c>
      <c r="D6" s="67">
        <v>857.06</v>
      </c>
      <c r="E6" s="67">
        <v>778.44</v>
      </c>
      <c r="F6" s="67">
        <v>721.31</v>
      </c>
      <c r="G6" s="68"/>
      <c r="H6" s="67">
        <v>656.93293118143697</v>
      </c>
      <c r="I6" s="67">
        <v>827.48667584141594</v>
      </c>
      <c r="J6" s="147">
        <v>789.06985176230796</v>
      </c>
      <c r="K6" s="67">
        <v>765.65573717530901</v>
      </c>
      <c r="L6" s="67">
        <v>712.00441366455505</v>
      </c>
      <c r="M6" s="67">
        <v>711.97863216929602</v>
      </c>
      <c r="N6" s="67">
        <v>759.22696735131603</v>
      </c>
      <c r="O6" s="69"/>
      <c r="P6" s="70">
        <f>'[3]Peaked RG-Historic'!AE4</f>
        <v>851.63528202092596</v>
      </c>
      <c r="Q6" s="93">
        <f>'[3]Peaked RG-Historic'!AF4</f>
        <v>784.78724127731402</v>
      </c>
      <c r="R6" s="93">
        <f>'[3]Peaked RG-Historic'!AG4</f>
        <v>795.75300685333798</v>
      </c>
      <c r="S6" s="93">
        <f>'[3]Peaked RG-Historic'!AH4</f>
        <v>811.45408647373904</v>
      </c>
      <c r="T6" s="93">
        <f>'[3]Peaked RG-Historic'!AI4</f>
        <v>801.27822590032804</v>
      </c>
      <c r="U6" s="69"/>
      <c r="V6" s="231">
        <v>722.77</v>
      </c>
      <c r="W6" s="232">
        <v>722.77</v>
      </c>
      <c r="X6" s="232" t="s">
        <v>54</v>
      </c>
      <c r="Y6" s="233" t="s">
        <v>54</v>
      </c>
      <c r="Z6" s="232" t="s">
        <v>54</v>
      </c>
      <c r="AA6" s="233" t="s">
        <v>54</v>
      </c>
      <c r="AB6" s="260">
        <f>'[2]Canada straightline'!$R$33</f>
        <v>51.459409999999998</v>
      </c>
      <c r="AC6" s="68"/>
      <c r="AD6" s="146">
        <f>'[3]Peaked RG-NZ'!$G5</f>
        <v>476.70518349999998</v>
      </c>
      <c r="AE6" s="146">
        <f>'[3]Peaked RG-NZ'!$G16</f>
        <v>455.97887120000001</v>
      </c>
      <c r="AF6" s="146">
        <f>'[3]Peaked RG-NZ'!$G27</f>
        <v>497.43149579999999</v>
      </c>
      <c r="AG6" s="68"/>
      <c r="AH6" s="70">
        <f t="shared" si="0"/>
        <v>656.93293118143697</v>
      </c>
      <c r="AI6" s="93">
        <f t="shared" si="0"/>
        <v>827.48667584141594</v>
      </c>
      <c r="AM6" s="93">
        <f t="shared" si="1"/>
        <v>765.65573717530901</v>
      </c>
      <c r="AN6" s="93">
        <f t="shared" ref="AN6:AN22" si="2">M6</f>
        <v>711.97863216929602</v>
      </c>
      <c r="AO6" s="93">
        <f t="shared" ref="AO6:AO22" si="3">N6</f>
        <v>759.22696735131603</v>
      </c>
      <c r="AQ6" s="150"/>
      <c r="AT6" s="18"/>
    </row>
    <row r="7" spans="1:47" x14ac:dyDescent="0.2">
      <c r="A7" s="10" t="s">
        <v>43</v>
      </c>
      <c r="B7" s="75">
        <v>4284.62</v>
      </c>
      <c r="C7" s="75">
        <v>4023</v>
      </c>
      <c r="D7" s="75">
        <v>3105</v>
      </c>
      <c r="E7" s="75">
        <v>3240</v>
      </c>
      <c r="F7" s="75">
        <v>2964</v>
      </c>
      <c r="G7" s="68"/>
      <c r="H7" s="67">
        <v>4641.2675811383297</v>
      </c>
      <c r="I7" s="67">
        <v>4188.4749469451399</v>
      </c>
      <c r="J7" s="67">
        <v>3478.1296135367802</v>
      </c>
      <c r="K7" s="75">
        <v>3332.5731425664299</v>
      </c>
      <c r="L7" s="67">
        <v>3041.32017966484</v>
      </c>
      <c r="M7" s="67">
        <v>3212.14633544853</v>
      </c>
      <c r="N7" s="67">
        <v>3212.14633544853</v>
      </c>
      <c r="O7" s="189"/>
      <c r="P7" s="70">
        <f>'[3]Peaked RG-Historic'!AE5</f>
        <v>3683.2942222266402</v>
      </c>
      <c r="Q7" s="93">
        <f>'[3]Peaked RG-Historic'!AF5</f>
        <v>3324.98871824247</v>
      </c>
      <c r="R7" s="93">
        <f>'[3]Peaked RG-Historic'!AG5</f>
        <v>3501.4601901444398</v>
      </c>
      <c r="S7" s="93">
        <f>'[3]Peaked RG-Historic'!AH5</f>
        <v>3476.8291923593702</v>
      </c>
      <c r="T7" s="92">
        <f>'[3]Peaked RG-Historic'!AI5</f>
        <v>3260.8313396182398</v>
      </c>
      <c r="U7" s="200"/>
      <c r="V7" s="244">
        <v>2839.5</v>
      </c>
      <c r="W7" s="245">
        <v>3009.5</v>
      </c>
      <c r="X7" s="232" t="s">
        <v>54</v>
      </c>
      <c r="Y7" s="233" t="s">
        <v>54</v>
      </c>
      <c r="Z7" s="232" t="s">
        <v>54</v>
      </c>
      <c r="AA7" s="233" t="s">
        <v>54</v>
      </c>
      <c r="AB7" s="260">
        <f>'[2]EU straightline'!$R$2</f>
        <v>-236.45403999999999</v>
      </c>
      <c r="AC7" s="68"/>
      <c r="AD7" s="146">
        <f>'[3]Peaked RG-NZ'!$G6</f>
        <v>2110.900693</v>
      </c>
      <c r="AE7" s="146">
        <f>'[3]Peaked RG-NZ'!$G17</f>
        <v>2110.900693</v>
      </c>
      <c r="AF7" s="146">
        <f>'[3]Peaked RG-NZ'!$G28</f>
        <v>2110.900693</v>
      </c>
      <c r="AG7" s="68"/>
      <c r="AH7" s="70">
        <f t="shared" si="0"/>
        <v>4641.2675811383297</v>
      </c>
      <c r="AI7" s="93">
        <f t="shared" si="0"/>
        <v>4188.4749469451399</v>
      </c>
      <c r="AM7" s="93">
        <f t="shared" si="1"/>
        <v>3332.5731425664299</v>
      </c>
      <c r="AN7" s="93">
        <f t="shared" si="2"/>
        <v>3212.14633544853</v>
      </c>
      <c r="AO7" s="93">
        <f t="shared" si="3"/>
        <v>3212.14633544853</v>
      </c>
      <c r="AQ7" s="150"/>
      <c r="AT7" s="18"/>
    </row>
    <row r="8" spans="1:47" x14ac:dyDescent="0.2">
      <c r="A8" s="10" t="s">
        <v>12</v>
      </c>
      <c r="B8" s="67">
        <v>1107.01</v>
      </c>
      <c r="C8" s="67">
        <v>1192.58</v>
      </c>
      <c r="D8" s="67">
        <v>1219.55</v>
      </c>
      <c r="E8" s="67">
        <v>1126.04</v>
      </c>
      <c r="F8" s="67">
        <v>1064.3800000000001</v>
      </c>
      <c r="G8" s="68"/>
      <c r="H8" s="67">
        <v>1196.72272</v>
      </c>
      <c r="I8" s="67">
        <v>1287.1676500000001</v>
      </c>
      <c r="J8" s="67">
        <v>1253.2226700000001</v>
      </c>
      <c r="K8" s="67">
        <v>1146.95372</v>
      </c>
      <c r="L8" s="67">
        <v>1082.16266</v>
      </c>
      <c r="M8" s="67">
        <v>1103.9237499999999</v>
      </c>
      <c r="N8" s="67">
        <v>1080.46289</v>
      </c>
      <c r="O8" s="69"/>
      <c r="P8" s="70">
        <f>'[3]Peaked RG-Historic'!AE6</f>
        <v>1207.63395612866</v>
      </c>
      <c r="Q8" s="93">
        <f>'[3]Peaked RG-Historic'!AF6</f>
        <v>1134.4197756114199</v>
      </c>
      <c r="R8" s="93">
        <f>'[3]Peaked RG-Historic'!AG6</f>
        <v>1154.83596897745</v>
      </c>
      <c r="S8" s="93">
        <f>'[3]Peaked RG-Historic'!AH6</f>
        <v>1122.3580156242499</v>
      </c>
      <c r="T8" s="93">
        <f>'[3]Peaked RG-Historic'!AI6</f>
        <v>1060.4838564198999</v>
      </c>
      <c r="U8" s="69"/>
      <c r="V8" s="231">
        <v>1007.21</v>
      </c>
      <c r="W8" s="232">
        <v>1047.21</v>
      </c>
      <c r="X8" s="232" t="s">
        <v>54</v>
      </c>
      <c r="Y8" s="233" t="s">
        <v>54</v>
      </c>
      <c r="Z8" s="232" t="s">
        <v>54</v>
      </c>
      <c r="AA8" s="233" t="s">
        <v>54</v>
      </c>
      <c r="AB8" s="260">
        <f>'[2]Japan straightline'!$R$2</f>
        <v>-53.174810000000001</v>
      </c>
      <c r="AC8" s="68"/>
      <c r="AD8" s="146">
        <f>'[3]Peaked RG-NZ'!$G7</f>
        <v>739.27749979999999</v>
      </c>
      <c r="AE8" s="146">
        <f>'[3]Peaked RG-NZ'!$G18</f>
        <v>739.27749979999999</v>
      </c>
      <c r="AF8" s="146">
        <f>'[3]Peaked RG-NZ'!$G29</f>
        <v>739.27749979999999</v>
      </c>
      <c r="AG8" s="68"/>
      <c r="AH8" s="70">
        <f t="shared" si="0"/>
        <v>1196.72272</v>
      </c>
      <c r="AI8" s="93">
        <f t="shared" si="0"/>
        <v>1287.1676500000001</v>
      </c>
      <c r="AK8" s="146">
        <v>1407</v>
      </c>
      <c r="AM8" s="93">
        <f t="shared" si="1"/>
        <v>1146.95372</v>
      </c>
      <c r="AN8" s="93">
        <f t="shared" si="2"/>
        <v>1103.9237499999999</v>
      </c>
      <c r="AO8" s="93">
        <f t="shared" si="3"/>
        <v>1080.46289</v>
      </c>
      <c r="AQ8" s="150"/>
      <c r="AT8" s="18"/>
    </row>
    <row r="9" spans="1:47" x14ac:dyDescent="0.2">
      <c r="A9" s="10" t="s">
        <v>16</v>
      </c>
      <c r="B9" s="67">
        <v>2631.99</v>
      </c>
      <c r="C9" s="67">
        <v>1519.74</v>
      </c>
      <c r="D9" s="67">
        <v>1608.12</v>
      </c>
      <c r="E9" s="67">
        <v>1919.68</v>
      </c>
      <c r="F9" s="67">
        <v>1836.79</v>
      </c>
      <c r="G9" s="68"/>
      <c r="H9" s="67">
        <f>3166.58+-77.42</f>
        <v>3089.16</v>
      </c>
      <c r="I9" s="67">
        <f>1970.6+-539.69</f>
        <v>1430.9099999999999</v>
      </c>
      <c r="J9" s="67">
        <f>2033.33+-583.28</f>
        <v>1450.05</v>
      </c>
      <c r="K9" s="67">
        <f>2136.52+-550.5</f>
        <v>1586.02</v>
      </c>
      <c r="L9" s="67">
        <f>2061.11+-557.56</f>
        <v>1503.5500000000002</v>
      </c>
      <c r="M9" s="272" t="s">
        <v>54</v>
      </c>
      <c r="N9" s="272" t="s">
        <v>54</v>
      </c>
      <c r="O9" s="69"/>
      <c r="P9" s="70">
        <f>'[3]Peaked RG-Historic'!AE7</f>
        <v>2144.6859493186898</v>
      </c>
      <c r="Q9" s="93">
        <f>'[3]Peaked RG-Historic'!AF7</f>
        <v>2040.1674703839301</v>
      </c>
      <c r="R9" s="93">
        <f>'[3]Peaked RG-Historic'!AG7</f>
        <v>2227.0587141180899</v>
      </c>
      <c r="S9" s="93">
        <f>'[3]Peaked RG-Historic'!AH7</f>
        <v>2177.0782152771699</v>
      </c>
      <c r="T9" s="93">
        <f>'[3]Peaked RG-Historic'!AI7</f>
        <v>2185.2055347938899</v>
      </c>
      <c r="U9" s="69"/>
      <c r="V9" s="231">
        <v>1586.0157041763905</v>
      </c>
      <c r="W9" s="232">
        <v>1689.23</v>
      </c>
      <c r="X9" s="232" t="s">
        <v>54</v>
      </c>
      <c r="Y9" s="233" t="s">
        <v>54</v>
      </c>
      <c r="Z9" s="232" t="s">
        <v>54</v>
      </c>
      <c r="AA9" s="233" t="s">
        <v>54</v>
      </c>
      <c r="AB9" s="260">
        <f>'[2]Russia straightline'!$R$2</f>
        <v>-557.55999999999995</v>
      </c>
      <c r="AC9" s="68"/>
      <c r="AD9" s="146">
        <f>'[3]Peaked RG-NZ'!$G8</f>
        <v>2029.822596</v>
      </c>
      <c r="AE9" s="146">
        <f>'[3]Peaked RG-NZ'!$G19</f>
        <v>2029.822596</v>
      </c>
      <c r="AF9" s="146">
        <f>'[3]Peaked RG-NZ'!$G30</f>
        <v>2029.822596</v>
      </c>
      <c r="AG9" s="68"/>
      <c r="AH9" s="70">
        <f t="shared" si="0"/>
        <v>3089.16</v>
      </c>
      <c r="AI9" s="93">
        <f t="shared" si="0"/>
        <v>1430.9099999999999</v>
      </c>
      <c r="AM9" s="93">
        <f t="shared" si="1"/>
        <v>1586.02</v>
      </c>
      <c r="AN9" s="93" t="str">
        <f t="shared" si="2"/>
        <v>n/a</v>
      </c>
      <c r="AO9" s="93" t="str">
        <f t="shared" si="3"/>
        <v>n/a</v>
      </c>
      <c r="AQ9" s="150"/>
      <c r="AT9" s="18"/>
    </row>
    <row r="10" spans="1:47" x14ac:dyDescent="0.2">
      <c r="A10" s="10" t="s">
        <v>14</v>
      </c>
      <c r="B10" s="67">
        <v>760.98</v>
      </c>
      <c r="C10" s="67">
        <v>689.74</v>
      </c>
      <c r="D10" s="67">
        <v>511.46</v>
      </c>
      <c r="E10" s="67">
        <v>450.43</v>
      </c>
      <c r="F10" s="67">
        <v>408.53</v>
      </c>
      <c r="G10" s="68"/>
      <c r="H10" s="67">
        <v>814.61116667005194</v>
      </c>
      <c r="I10" s="67">
        <v>699.63290697604998</v>
      </c>
      <c r="J10" s="67">
        <v>509.94011966373898</v>
      </c>
      <c r="K10" s="67">
        <v>449.87084597495101</v>
      </c>
      <c r="L10" s="67">
        <v>405.607410959243</v>
      </c>
      <c r="M10" s="67">
        <v>422.66036642792199</v>
      </c>
      <c r="N10" s="67">
        <v>407.81379884396603</v>
      </c>
      <c r="O10" s="69"/>
      <c r="P10" s="70">
        <f>'[3]Peaked RG-Historic'!AE8</f>
        <v>519.11274847702703</v>
      </c>
      <c r="Q10" s="93">
        <f>'[3]Peaked RG-Historic'!AF8</f>
        <v>451.43622996729698</v>
      </c>
      <c r="R10" s="93">
        <f>'[3]Peaked RG-Historic'!AG8</f>
        <v>466.20479932200402</v>
      </c>
      <c r="S10" s="93">
        <f>'[3]Peaked RG-Historic'!AH8</f>
        <v>467.90303809213702</v>
      </c>
      <c r="T10" s="93">
        <f>'[3]Peaked RG-Historic'!AI8</f>
        <v>449.66612054709901</v>
      </c>
      <c r="U10" s="69"/>
      <c r="V10" s="231">
        <v>392.8</v>
      </c>
      <c r="W10" s="232">
        <v>408.8</v>
      </c>
      <c r="X10" s="232" t="s">
        <v>54</v>
      </c>
      <c r="Y10" s="233" t="s">
        <v>54</v>
      </c>
      <c r="Z10" s="232" t="s">
        <v>54</v>
      </c>
      <c r="AA10" s="233" t="s">
        <v>54</v>
      </c>
      <c r="AB10" s="260">
        <f>'[2]UK straightline'!$R$2</f>
        <v>0.68508999999999998</v>
      </c>
      <c r="AC10" s="68"/>
      <c r="AD10" s="146">
        <f>'[3]Peaked RG-NZ'!$G9</f>
        <v>279.03808309999999</v>
      </c>
      <c r="AE10" s="146">
        <f>'[3]Peaked RG-NZ'!$G20</f>
        <v>279.03808309999999</v>
      </c>
      <c r="AF10" s="146">
        <f>'[3]Peaked RG-NZ'!$G31</f>
        <v>279.03808309999999</v>
      </c>
      <c r="AG10" s="68"/>
      <c r="AH10" s="70">
        <f t="shared" si="0"/>
        <v>814.61116667005194</v>
      </c>
      <c r="AI10" s="93">
        <f t="shared" si="0"/>
        <v>699.63290697604998</v>
      </c>
      <c r="AM10" s="93">
        <f t="shared" si="1"/>
        <v>449.87084597495101</v>
      </c>
      <c r="AN10" s="93">
        <f t="shared" si="2"/>
        <v>422.66036642792199</v>
      </c>
      <c r="AO10" s="93">
        <f t="shared" si="3"/>
        <v>407.81379884396603</v>
      </c>
      <c r="AQ10" s="150"/>
    </row>
    <row r="11" spans="1:47" x14ac:dyDescent="0.2">
      <c r="A11" s="10" t="s">
        <v>15</v>
      </c>
      <c r="B11" s="67">
        <v>5428.4</v>
      </c>
      <c r="C11" s="67">
        <v>6349.58</v>
      </c>
      <c r="D11" s="67">
        <v>5678.8</v>
      </c>
      <c r="E11" s="67">
        <v>5798.48</v>
      </c>
      <c r="F11" s="67">
        <v>5268.61</v>
      </c>
      <c r="G11" s="68"/>
      <c r="H11" s="67">
        <v>5560.2199199999995</v>
      </c>
      <c r="I11" s="67">
        <v>6586.94049</v>
      </c>
      <c r="J11" s="67">
        <v>5916.0243399999999</v>
      </c>
      <c r="K11" s="67">
        <v>5726.5529100000003</v>
      </c>
      <c r="L11" s="67">
        <v>5097.41255</v>
      </c>
      <c r="M11" s="67">
        <v>5418.2406300000002</v>
      </c>
      <c r="N11" s="67">
        <v>5488.9707500000004</v>
      </c>
      <c r="O11" s="69"/>
      <c r="P11" s="70">
        <f>'[3]Peaked RG-Historic'!AE9</f>
        <v>6331.6662283528703</v>
      </c>
      <c r="Q11" s="93">
        <f>'[3]Peaked RG-Historic'!AF9</f>
        <v>5747.5822580549502</v>
      </c>
      <c r="R11" s="93">
        <f>'[3]Peaked RG-Historic'!AG9</f>
        <v>6051.2284098100599</v>
      </c>
      <c r="S11" s="93">
        <f>'[3]Peaked RG-Historic'!AH9</f>
        <v>6123.4975587008603</v>
      </c>
      <c r="T11" s="93">
        <f>'[3]Peaked RG-Historic'!AI9</f>
        <v>6010.6218882527801</v>
      </c>
      <c r="U11" s="69"/>
      <c r="V11" s="231">
        <v>5615.29</v>
      </c>
      <c r="W11" s="232">
        <v>5742.29</v>
      </c>
      <c r="X11" s="232" t="s">
        <v>54</v>
      </c>
      <c r="Y11" s="233" t="s">
        <v>54</v>
      </c>
      <c r="Z11" s="232" t="s">
        <v>54</v>
      </c>
      <c r="AA11" s="233" t="s">
        <v>54</v>
      </c>
      <c r="AB11" s="260">
        <f>'[2]US straightline'!$R$2</f>
        <v>-854.23857999999996</v>
      </c>
      <c r="AC11" s="68"/>
      <c r="AD11" s="146">
        <f>'[3]Peaked RG-NZ'!$G10</f>
        <v>3192.8927960000001</v>
      </c>
      <c r="AE11" s="146">
        <f>'[3]Peaked RG-NZ'!$G21</f>
        <v>3127.731718</v>
      </c>
      <c r="AF11" s="146">
        <f>'[3]Peaked RG-NZ'!$G32</f>
        <v>3258.0538729999998</v>
      </c>
      <c r="AG11" s="68"/>
      <c r="AH11" s="70">
        <f t="shared" si="0"/>
        <v>5560.2199199999995</v>
      </c>
      <c r="AI11" s="93">
        <f t="shared" si="0"/>
        <v>6586.94049</v>
      </c>
      <c r="AM11" s="93">
        <f t="shared" si="1"/>
        <v>5726.5529100000003</v>
      </c>
      <c r="AN11" s="93">
        <f t="shared" si="2"/>
        <v>5418.2406300000002</v>
      </c>
      <c r="AO11" s="93">
        <f t="shared" si="3"/>
        <v>5488.9707500000004</v>
      </c>
      <c r="AQ11" s="150"/>
    </row>
    <row r="12" spans="1:47" x14ac:dyDescent="0.2">
      <c r="A12" s="14" t="s">
        <v>40</v>
      </c>
      <c r="B12" s="71"/>
      <c r="C12" s="71"/>
      <c r="D12" s="71"/>
      <c r="E12" s="71"/>
      <c r="F12" s="71"/>
      <c r="G12" s="72"/>
      <c r="H12" s="73"/>
      <c r="I12" s="73"/>
      <c r="J12" s="73"/>
      <c r="K12" s="73"/>
      <c r="L12" s="73"/>
      <c r="M12" s="73"/>
      <c r="N12" s="73"/>
      <c r="O12" s="69"/>
      <c r="P12" s="69"/>
      <c r="Q12" s="200"/>
      <c r="R12" s="200"/>
      <c r="S12" s="200"/>
      <c r="T12" s="200"/>
      <c r="U12" s="69"/>
      <c r="V12" s="234"/>
      <c r="W12" s="235"/>
      <c r="X12" s="235"/>
      <c r="Y12" s="236"/>
      <c r="Z12" s="234"/>
      <c r="AA12" s="236"/>
      <c r="AB12" s="237"/>
      <c r="AC12" s="72"/>
      <c r="AD12" s="74"/>
      <c r="AE12" s="74"/>
      <c r="AF12" s="74"/>
      <c r="AG12" s="72"/>
      <c r="AH12" s="104"/>
      <c r="AM12" s="93"/>
      <c r="AN12" s="93"/>
      <c r="AO12" s="93"/>
      <c r="AQ12" s="150"/>
    </row>
    <row r="13" spans="1:47" x14ac:dyDescent="0.2">
      <c r="A13" s="10" t="s">
        <v>18</v>
      </c>
      <c r="B13" s="67">
        <v>299.58</v>
      </c>
      <c r="C13" s="75">
        <v>426.35</v>
      </c>
      <c r="D13" s="75">
        <v>441.93</v>
      </c>
      <c r="E13" s="75">
        <v>408.72</v>
      </c>
      <c r="F13" s="67">
        <v>396.76</v>
      </c>
      <c r="G13" s="68"/>
      <c r="H13" s="67">
        <v>369.47582</v>
      </c>
      <c r="I13" s="81">
        <v>399.75018999999998</v>
      </c>
      <c r="J13" s="81">
        <v>384.21352000000002</v>
      </c>
      <c r="K13" s="81">
        <v>346.99736000000001</v>
      </c>
      <c r="L13" s="81">
        <v>392.96165999999999</v>
      </c>
      <c r="M13" s="81">
        <v>398.35172999999998</v>
      </c>
      <c r="N13" s="81">
        <v>400.92059</v>
      </c>
      <c r="O13" s="69"/>
      <c r="P13" s="70">
        <f>'[3]Non-Peaked RG-Historic'!AF3</f>
        <v>428.13299992974498</v>
      </c>
      <c r="Q13" s="93">
        <f>'[3]Non-Peaked RG-Historic'!AG3</f>
        <v>413.01968429261399</v>
      </c>
      <c r="R13" s="93">
        <f>'[3]Non-Peaked RG-Historic'!AH3</f>
        <v>428.02759316095597</v>
      </c>
      <c r="S13" s="93">
        <f>'[3]Non-Peaked RG-Historic'!AI3</f>
        <v>446.54644630832701</v>
      </c>
      <c r="T13" s="93">
        <f>'[3]Non-Peaked RG-Historic'!AJ3</f>
        <v>403.56799378744199</v>
      </c>
      <c r="U13" s="69"/>
      <c r="V13" s="231">
        <f>'[2]Argentina straightline'!$C$12</f>
        <v>456.67250000000001</v>
      </c>
      <c r="W13" s="232">
        <f>'[2]Argentina straightline'!$C$13</f>
        <v>456.67250000000001</v>
      </c>
      <c r="X13" s="232">
        <f>'[2]Argentina straightline'!$H$14</f>
        <v>473.67250000000001</v>
      </c>
      <c r="Y13" s="233">
        <f>'[2]Argentina straightline'!$H$15</f>
        <v>473.67250000000001</v>
      </c>
      <c r="Z13" s="231">
        <f>'[1]Argentina straightline'!$H$25</f>
        <v>443.67250000000001</v>
      </c>
      <c r="AA13" s="233">
        <f>'[1]Argentina straightline'!$H$26</f>
        <v>443.67250000000001</v>
      </c>
      <c r="AB13" s="238">
        <f>'[1]Argentina straightline'!$C$4</f>
        <v>75.672499999999999</v>
      </c>
      <c r="AC13" s="68"/>
      <c r="AD13" s="146">
        <f>'[3]Non-Peaked RG-NZ'!$G4</f>
        <v>349</v>
      </c>
      <c r="AE13" s="146">
        <f>'[3]Non-Peaked RG-NZ'!$G18</f>
        <v>349</v>
      </c>
      <c r="AF13" s="146">
        <f>'[3]Non-Peaked RG-NZ'!$G32</f>
        <v>349</v>
      </c>
      <c r="AG13" s="68"/>
      <c r="AH13" s="70">
        <f>H13</f>
        <v>369.47582</v>
      </c>
      <c r="AI13" s="93">
        <f>I13</f>
        <v>399.75018999999998</v>
      </c>
      <c r="AJ13" s="147">
        <v>450.09285</v>
      </c>
      <c r="AM13" s="93">
        <f>K13</f>
        <v>346.99736000000001</v>
      </c>
      <c r="AN13" s="93">
        <f t="shared" si="2"/>
        <v>398.35172999999998</v>
      </c>
      <c r="AO13" s="93">
        <f t="shared" si="3"/>
        <v>400.92059</v>
      </c>
      <c r="AP13" s="93">
        <f>V13</f>
        <v>456.67250000000001</v>
      </c>
      <c r="AQ13" s="92">
        <f>W13</f>
        <v>456.67250000000001</v>
      </c>
    </row>
    <row r="14" spans="1:47" x14ac:dyDescent="0.2">
      <c r="A14" s="10" t="s">
        <v>19</v>
      </c>
      <c r="B14" s="67">
        <v>1645.19</v>
      </c>
      <c r="C14" s="75">
        <v>2022.83</v>
      </c>
      <c r="D14" s="67">
        <v>1382.6</v>
      </c>
      <c r="E14" s="67">
        <v>1467.54</v>
      </c>
      <c r="F14" s="67">
        <v>1470.25</v>
      </c>
      <c r="G14" s="68"/>
      <c r="H14" s="67">
        <v>1588.395</v>
      </c>
      <c r="I14" s="75">
        <v>2561.2460000000001</v>
      </c>
      <c r="J14" s="67">
        <v>1562.8083999999999</v>
      </c>
      <c r="K14" s="81">
        <v>1727.81999</v>
      </c>
      <c r="L14" s="81">
        <v>1824.76044923935</v>
      </c>
      <c r="M14" s="81">
        <v>2116.3136265917001</v>
      </c>
      <c r="N14" s="81">
        <v>2039.23631</v>
      </c>
      <c r="O14" s="69"/>
      <c r="P14" s="70">
        <f>'[3]Non-Peaked RG-Historic'!AF4</f>
        <v>1547.6726405239699</v>
      </c>
      <c r="Q14" s="93">
        <f>'[3]Non-Peaked RG-Historic'!AG4</f>
        <v>1541.78198536275</v>
      </c>
      <c r="R14" s="93">
        <f>'[3]Non-Peaked RG-Historic'!AH4</f>
        <v>1596.2587923640999</v>
      </c>
      <c r="S14" s="93">
        <f>'[3]Non-Peaked RG-Historic'!AI4</f>
        <v>1583.27178243663</v>
      </c>
      <c r="T14" s="93">
        <f>'[3]Non-Peaked RG-Historic'!AJ4</f>
        <v>1593.6915157079</v>
      </c>
      <c r="U14" s="69"/>
      <c r="V14" s="231">
        <f>'[1]Brazil straightline'!$C$12</f>
        <v>1972.693940844518</v>
      </c>
      <c r="W14" s="232">
        <f>'[1]Brazil straightline'!$C$13</f>
        <v>1976.693940844518</v>
      </c>
      <c r="X14" s="232">
        <f>'[1]Brazil straightline'!$H$14</f>
        <v>1967.693940844518</v>
      </c>
      <c r="Y14" s="233">
        <f>'[1]Brazil straightline'!$H$15</f>
        <v>1985.693940844518</v>
      </c>
      <c r="Z14" s="231">
        <f>'[1]Brazil straightline'!$H$25</f>
        <v>1689.693940844518</v>
      </c>
      <c r="AA14" s="233">
        <f>'[1]Brazil straightline'!$H$26</f>
        <v>1689.693940844518</v>
      </c>
      <c r="AB14" s="238">
        <f>'[1]Brazil straightline'!$C$4</f>
        <v>805.69394084451801</v>
      </c>
      <c r="AC14" s="68"/>
      <c r="AD14" s="146">
        <f>'[3]Non-Peaked RG-NZ'!$G5</f>
        <v>1441.4437439999999</v>
      </c>
      <c r="AE14" s="146">
        <f>'[3]Non-Peaked RG-NZ'!$G19</f>
        <v>1441.4437439999999</v>
      </c>
      <c r="AF14" s="146">
        <f>'[3]Non-Peaked RG-NZ'!$G33</f>
        <v>1441.4437439999999</v>
      </c>
      <c r="AG14" s="68"/>
      <c r="AH14" s="70">
        <f>H14</f>
        <v>1588.395</v>
      </c>
      <c r="AI14" s="93">
        <f>I14</f>
        <v>2561.2460000000001</v>
      </c>
      <c r="AM14" s="93">
        <f>L14</f>
        <v>1824.76044923935</v>
      </c>
      <c r="AN14" s="93">
        <f t="shared" si="2"/>
        <v>2116.3136265917001</v>
      </c>
      <c r="AO14" s="93">
        <f t="shared" si="3"/>
        <v>2039.23631</v>
      </c>
      <c r="AP14" s="93">
        <f t="shared" ref="AP14:AQ22" si="4">V14</f>
        <v>1972.693940844518</v>
      </c>
      <c r="AQ14" s="92">
        <f t="shared" si="4"/>
        <v>1976.693940844518</v>
      </c>
    </row>
    <row r="15" spans="1:47" x14ac:dyDescent="0.2">
      <c r="A15" s="10" t="s">
        <v>20</v>
      </c>
      <c r="B15" s="67">
        <v>2866.1</v>
      </c>
      <c r="C15" s="67">
        <v>6862.75</v>
      </c>
      <c r="D15" s="67">
        <v>10976.57</v>
      </c>
      <c r="E15" s="67">
        <v>11953.6</v>
      </c>
      <c r="F15" s="67">
        <v>12119.66</v>
      </c>
      <c r="G15" s="68"/>
      <c r="H15" s="81" t="s">
        <v>54</v>
      </c>
      <c r="I15" s="67">
        <v>7644</v>
      </c>
      <c r="J15" s="81" t="s">
        <v>54</v>
      </c>
      <c r="K15" s="81" t="s">
        <v>54</v>
      </c>
      <c r="L15" s="81">
        <v>12463</v>
      </c>
      <c r="M15" s="188">
        <v>12999</v>
      </c>
      <c r="N15" s="258" t="s">
        <v>190</v>
      </c>
      <c r="O15" s="69"/>
      <c r="P15" s="70">
        <f>'[3]Non-Peaked RG-Historic'!AF5</f>
        <v>12252.6945811142</v>
      </c>
      <c r="Q15" s="93">
        <f>'[3]Non-Peaked RG-Historic'!AG5</f>
        <v>12359.363505425899</v>
      </c>
      <c r="R15" s="93">
        <f>'[3]Non-Peaked RG-Historic'!AH5</f>
        <v>13017.6296579762</v>
      </c>
      <c r="S15" s="93">
        <f>'[3]Non-Peaked RG-Historic'!AI5</f>
        <v>12989.295461313601</v>
      </c>
      <c r="T15" s="93">
        <f>'[3]Non-Peaked RG-Historic'!AJ5</f>
        <v>13540.101090063001</v>
      </c>
      <c r="U15" s="69"/>
      <c r="V15" s="231">
        <f>'[1]China straightline'!$D$15</f>
        <v>13110</v>
      </c>
      <c r="W15" s="232">
        <f>'[1]China straightline'!$D$16</f>
        <v>13614</v>
      </c>
      <c r="X15" s="232">
        <f>'[1]China straightline'!$I$17</f>
        <v>12504</v>
      </c>
      <c r="Y15" s="233">
        <f>'[1]China straightline'!$I$18</f>
        <v>13253</v>
      </c>
      <c r="Z15" s="231">
        <f>'[1]China straightline'!$I$28</f>
        <v>12197</v>
      </c>
      <c r="AA15" s="233">
        <f>'[1]China straightline'!$I$29</f>
        <v>13253</v>
      </c>
      <c r="AB15" s="238">
        <f>'[1]China straightline'!$D$7</f>
        <v>-1315</v>
      </c>
      <c r="AC15" s="68"/>
      <c r="AD15" s="146">
        <f>'[3]Non-Peaked RG-NZ'!$G6</f>
        <v>11030.78061</v>
      </c>
      <c r="AE15" s="146">
        <f>'[3]Non-Peaked RG-NZ'!$G20</f>
        <v>10485.16109</v>
      </c>
      <c r="AF15" s="146">
        <f>'[3]Non-Peaked RG-NZ'!$G34</f>
        <v>11572.405699999999</v>
      </c>
      <c r="AG15" s="68"/>
      <c r="AH15" s="70"/>
      <c r="AI15" s="93">
        <f>I15</f>
        <v>7644</v>
      </c>
      <c r="AM15" s="93">
        <f>E15</f>
        <v>11953.6</v>
      </c>
      <c r="AN15" s="93">
        <f t="shared" si="2"/>
        <v>12999</v>
      </c>
      <c r="AO15" s="81" t="str">
        <f t="shared" si="3"/>
        <v xml:space="preserve"> n/a </v>
      </c>
      <c r="AP15" s="93">
        <f t="shared" si="4"/>
        <v>13110</v>
      </c>
      <c r="AQ15" s="92">
        <f t="shared" si="4"/>
        <v>13614</v>
      </c>
      <c r="AS15" s="18"/>
      <c r="AT15" s="18"/>
      <c r="AU15" s="18"/>
    </row>
    <row r="16" spans="1:47" x14ac:dyDescent="0.2">
      <c r="A16" s="10" t="s">
        <v>21</v>
      </c>
      <c r="B16" s="67">
        <v>1025.6300000000001</v>
      </c>
      <c r="C16" s="67">
        <v>1973.75</v>
      </c>
      <c r="D16" s="67">
        <v>3043.88</v>
      </c>
      <c r="E16" s="67">
        <v>3385.58</v>
      </c>
      <c r="F16" s="67">
        <v>3176.03</v>
      </c>
      <c r="G16" s="68"/>
      <c r="H16" s="81" t="s">
        <v>54</v>
      </c>
      <c r="I16" s="81" t="s">
        <v>54</v>
      </c>
      <c r="J16" s="81" t="s">
        <v>54</v>
      </c>
      <c r="K16" s="81">
        <v>2647</v>
      </c>
      <c r="L16" s="81">
        <v>2437</v>
      </c>
      <c r="M16" s="258" t="s">
        <v>190</v>
      </c>
      <c r="N16" s="258" t="s">
        <v>190</v>
      </c>
      <c r="O16" s="69"/>
      <c r="P16" s="70">
        <f>'[3]Non-Peaked RG-Historic'!AF6</f>
        <v>3499.3390067441801</v>
      </c>
      <c r="Q16" s="93">
        <f>'[3]Non-Peaked RG-Historic'!AG6</f>
        <v>3310.0229064500099</v>
      </c>
      <c r="R16" s="93">
        <f>'[3]Non-Peaked RG-Historic'!AH6</f>
        <v>3570.5815690260802</v>
      </c>
      <c r="S16" s="93">
        <f>'[3]Non-Peaked RG-Historic'!AI6</f>
        <v>3791.3847179341601</v>
      </c>
      <c r="T16" s="93">
        <f>'[3]Non-Peaked RG-Historic'!AJ6</f>
        <v>4059.5542355420798</v>
      </c>
      <c r="U16" s="69"/>
      <c r="V16" s="231">
        <f>'[1]India straightline'!$C$12</f>
        <v>3157</v>
      </c>
      <c r="W16" s="232">
        <f>'[1]India straightline'!$C$13</f>
        <v>3282</v>
      </c>
      <c r="X16" s="232">
        <f>'[1]India straightline'!$H$14</f>
        <v>3440</v>
      </c>
      <c r="Y16" s="233">
        <f>'[1]India straightline'!$H$15</f>
        <v>3773</v>
      </c>
      <c r="Z16" s="231">
        <f>'[1]India straightline'!$H$25</f>
        <v>4110</v>
      </c>
      <c r="AA16" s="233">
        <f>'[1]India straightline'!$H$26</f>
        <v>4110</v>
      </c>
      <c r="AB16" s="238">
        <f>'[1]India straightline'!$C$4</f>
        <v>-522</v>
      </c>
      <c r="AC16" s="68"/>
      <c r="AD16" s="146">
        <f>'[3]Non-Peaked RG-NZ'!$G7</f>
        <v>6006.423839</v>
      </c>
      <c r="AE16" s="146">
        <f>'[3]Non-Peaked RG-NZ'!$G21</f>
        <v>5048.768838</v>
      </c>
      <c r="AF16" s="146">
        <f>'[3]Non-Peaked RG-NZ'!$G35</f>
        <v>6917.6860269999997</v>
      </c>
      <c r="AG16" s="68"/>
      <c r="AH16" s="70"/>
      <c r="AI16" s="93">
        <f>C16</f>
        <v>1973.75</v>
      </c>
      <c r="AM16" s="93">
        <f>K16</f>
        <v>2647</v>
      </c>
      <c r="AN16" s="81" t="str">
        <f t="shared" si="2"/>
        <v xml:space="preserve"> n/a </v>
      </c>
      <c r="AO16" s="81" t="str">
        <f t="shared" si="3"/>
        <v xml:space="preserve"> n/a </v>
      </c>
      <c r="AP16" s="93">
        <f t="shared" si="4"/>
        <v>3157</v>
      </c>
      <c r="AQ16" s="92">
        <f t="shared" si="4"/>
        <v>3282</v>
      </c>
    </row>
    <row r="17" spans="1:43" x14ac:dyDescent="0.2">
      <c r="A17" s="10" t="s">
        <v>22</v>
      </c>
      <c r="B17" s="67">
        <v>1133.9000000000001</v>
      </c>
      <c r="C17" s="67">
        <v>1187.78</v>
      </c>
      <c r="D17" s="67">
        <v>2020.62</v>
      </c>
      <c r="E17" s="67">
        <v>1919.32</v>
      </c>
      <c r="F17" s="67">
        <v>1481.59</v>
      </c>
      <c r="G17" s="68"/>
      <c r="H17" s="96">
        <v>464.55299000000002</v>
      </c>
      <c r="I17" s="81">
        <v>1307.1153899999999</v>
      </c>
      <c r="J17" s="81">
        <v>2555.8189499999999</v>
      </c>
      <c r="K17" s="81">
        <v>1787.6858452589199</v>
      </c>
      <c r="L17" s="81">
        <v>1293.66521812153</v>
      </c>
      <c r="M17" s="81">
        <v>1293.66521812153</v>
      </c>
      <c r="N17" s="81">
        <v>1382.85450302701</v>
      </c>
      <c r="O17" s="69"/>
      <c r="P17" s="70">
        <f>'[3]Non-Peaked RG-Historic'!AF7</f>
        <v>1887.87917973145</v>
      </c>
      <c r="Q17" s="93">
        <f>'[3]Non-Peaked RG-Historic'!AG7</f>
        <v>1441.14056050356</v>
      </c>
      <c r="R17" s="93">
        <f>'[3]Non-Peaked RG-Historic'!AH7</f>
        <v>1445.9584881872199</v>
      </c>
      <c r="S17" s="93">
        <f>'[3]Non-Peaked RG-Historic'!AI7</f>
        <v>1562.09000473427</v>
      </c>
      <c r="T17" s="93">
        <f>'[3]Non-Peaked RG-Historic'!AJ7</f>
        <v>1589.8736394232801</v>
      </c>
      <c r="U17" s="69"/>
      <c r="V17" s="231">
        <f>'[1]Indonesia straightline'!$C$12</f>
        <v>1616.3115700000001</v>
      </c>
      <c r="W17" s="232">
        <f>'[1]Indonesia straightline'!$C$17</f>
        <v>1652.3115700000001</v>
      </c>
      <c r="X17" s="232">
        <f>'[1]Indonesia straightline'!$H$14</f>
        <v>1799.3115700000001</v>
      </c>
      <c r="Y17" s="233">
        <f>'[1]Indonesia straightline'!$H$15</f>
        <v>1940.3115700000001</v>
      </c>
      <c r="Z17" s="231">
        <f>'[1]Indonesia straightline'!$H$25</f>
        <v>2117.3115699999998</v>
      </c>
      <c r="AA17" s="233">
        <f>'[1]Indonesia straightline'!$H$26</f>
        <v>2117.3115699999998</v>
      </c>
      <c r="AB17" s="238">
        <f>'[1]Indonesia straightline'!$C$4</f>
        <v>312.31157000000002</v>
      </c>
      <c r="AC17" s="68"/>
      <c r="AD17" s="146">
        <f>'[3]Non-Peaked RG-NZ'!$G8</f>
        <v>1954.0759</v>
      </c>
      <c r="AE17" s="146">
        <f>'[3]Non-Peaked RG-NZ'!$G22</f>
        <v>1954.0759</v>
      </c>
      <c r="AF17" s="146">
        <f>'[3]Non-Peaked RG-NZ'!$G36</f>
        <v>1954.0759</v>
      </c>
      <c r="AG17" s="68"/>
      <c r="AH17" s="70">
        <f>H17</f>
        <v>464.55299000000002</v>
      </c>
      <c r="AI17" s="93">
        <f>I17</f>
        <v>1307.1153899999999</v>
      </c>
      <c r="AM17" s="93">
        <f>K17</f>
        <v>1787.6858452589199</v>
      </c>
      <c r="AN17" s="93">
        <f t="shared" si="2"/>
        <v>1293.66521812153</v>
      </c>
      <c r="AO17" s="93">
        <f t="shared" si="3"/>
        <v>1382.85450302701</v>
      </c>
      <c r="AP17" s="93">
        <f t="shared" si="4"/>
        <v>1616.3115700000001</v>
      </c>
      <c r="AQ17" s="92">
        <f t="shared" si="4"/>
        <v>1652.3115700000001</v>
      </c>
    </row>
    <row r="18" spans="1:43" x14ac:dyDescent="0.2">
      <c r="A18" s="10" t="s">
        <v>31</v>
      </c>
      <c r="B18" s="67">
        <v>435.34</v>
      </c>
      <c r="C18" s="67">
        <v>544.9</v>
      </c>
      <c r="D18" s="67">
        <v>691</v>
      </c>
      <c r="E18" s="67">
        <v>677.6</v>
      </c>
      <c r="F18" s="67">
        <v>615.58000000000004</v>
      </c>
      <c r="G18" s="68"/>
      <c r="H18" s="67">
        <v>253</v>
      </c>
      <c r="I18" s="67">
        <v>609.41574000000003</v>
      </c>
      <c r="J18" s="81">
        <v>552.40579000000002</v>
      </c>
      <c r="K18" s="81">
        <v>569</v>
      </c>
      <c r="L18" s="81">
        <v>530</v>
      </c>
      <c r="M18" s="81">
        <v>527</v>
      </c>
      <c r="N18" s="81">
        <v>569</v>
      </c>
      <c r="O18" s="69"/>
      <c r="P18" s="70">
        <f>'[3]Non-Peaked RG-Historic'!AF8</f>
        <v>710.720283942724</v>
      </c>
      <c r="Q18" s="93">
        <f>'[3]Non-Peaked RG-Historic'!AG8</f>
        <v>644.91858753656902</v>
      </c>
      <c r="R18" s="93">
        <f>'[3]Non-Peaked RG-Historic'!AH8</f>
        <v>665.69868674851102</v>
      </c>
      <c r="S18" s="93">
        <f>'[3]Non-Peaked RG-Historic'!AI8</f>
        <v>674.53722259157905</v>
      </c>
      <c r="T18" s="93">
        <f>'[3]Non-Peaked RG-Historic'!AJ8</f>
        <v>691.71234862296296</v>
      </c>
      <c r="U18" s="69"/>
      <c r="V18" s="231">
        <f>'[1]Mexico straightline'!$C$12</f>
        <v>567.20000000000005</v>
      </c>
      <c r="W18" s="232">
        <f>'[1]Mexico straightline'!$C$13</f>
        <v>577.20000000000005</v>
      </c>
      <c r="X18" s="232">
        <f>'[1]Mexico straightline'!$H$14</f>
        <v>618.20000000000005</v>
      </c>
      <c r="Y18" s="233">
        <f>'[1]Mexico straightline'!$H$15</f>
        <v>642.20000000000005</v>
      </c>
      <c r="Z18" s="231">
        <f>'[1]Mexico straightline'!$H$25</f>
        <v>597.20000000000005</v>
      </c>
      <c r="AA18" s="233">
        <f>'[1]Mexico straightline'!$H$26</f>
        <v>674.2</v>
      </c>
      <c r="AB18" s="238">
        <f>'[1]Mexico straightline'!$C$4</f>
        <v>-188.8</v>
      </c>
      <c r="AC18" s="68"/>
      <c r="AD18" s="152">
        <f>'[3]Non-Peaked RG-NZ'!$G9</f>
        <v>644.15</v>
      </c>
      <c r="AE18" s="152">
        <f>'[3]Non-Peaked RG-NZ'!$G23</f>
        <v>644.15</v>
      </c>
      <c r="AF18" s="152">
        <f>'[3]Non-Peaked RG-NZ'!$G37</f>
        <v>644.15</v>
      </c>
      <c r="AG18" s="68"/>
      <c r="AH18" s="70">
        <f>H18</f>
        <v>253</v>
      </c>
      <c r="AI18" s="93">
        <f>I18</f>
        <v>609.41574000000003</v>
      </c>
      <c r="AM18" s="93">
        <f>K18</f>
        <v>569</v>
      </c>
      <c r="AN18" s="93">
        <f t="shared" si="2"/>
        <v>527</v>
      </c>
      <c r="AO18" s="93">
        <f t="shared" si="3"/>
        <v>569</v>
      </c>
      <c r="AP18" s="93">
        <f t="shared" si="4"/>
        <v>567.20000000000005</v>
      </c>
      <c r="AQ18" s="92">
        <f t="shared" si="4"/>
        <v>577.20000000000005</v>
      </c>
    </row>
    <row r="19" spans="1:43" x14ac:dyDescent="0.2">
      <c r="A19" s="10" t="s">
        <v>23</v>
      </c>
      <c r="B19" s="67">
        <v>238.89</v>
      </c>
      <c r="C19" s="67">
        <v>422.65</v>
      </c>
      <c r="D19" s="67">
        <v>722.94</v>
      </c>
      <c r="E19" s="67">
        <v>717.3</v>
      </c>
      <c r="F19" s="67">
        <v>708.47</v>
      </c>
      <c r="G19" s="68"/>
      <c r="H19" s="67">
        <v>150.02896999999999</v>
      </c>
      <c r="I19" s="81" t="s">
        <v>54</v>
      </c>
      <c r="J19" s="81" t="s">
        <v>54</v>
      </c>
      <c r="K19" s="147">
        <f>(602635.25+1917.74+30.05)/1000</f>
        <v>604.58303999999998</v>
      </c>
      <c r="L19" s="81" t="s">
        <v>54</v>
      </c>
      <c r="M19" s="258" t="s">
        <v>190</v>
      </c>
      <c r="N19" s="258" t="s">
        <v>190</v>
      </c>
      <c r="O19" s="69"/>
      <c r="P19" s="70">
        <f>'[3]Non-Peaked RG-Historic'!AF9</f>
        <v>799.80457833801495</v>
      </c>
      <c r="Q19" s="93">
        <f>'[3]Non-Peaked RG-Historic'!AG9</f>
        <v>789.89532955908498</v>
      </c>
      <c r="R19" s="93">
        <f>'[3]Non-Peaked RG-Historic'!AH9</f>
        <v>809.432439634719</v>
      </c>
      <c r="S19" s="93">
        <f>'[3]Non-Peaked RG-Historic'!AI9</f>
        <v>858.60797938930705</v>
      </c>
      <c r="T19" s="93">
        <f>'[3]Non-Peaked RG-Historic'!AJ9</f>
        <v>873.02768591144002</v>
      </c>
      <c r="U19" s="69"/>
      <c r="V19" s="231">
        <f>'[1]Saudi Arabia straightline'!$C$12</f>
        <v>739.48027999999999</v>
      </c>
      <c r="W19" s="232">
        <f>'[1]Saudi Arabia straightline'!$C$17</f>
        <v>769.48027999999999</v>
      </c>
      <c r="X19" s="232">
        <f>'[1]Saudi Arabia straightline'!$H$14</f>
        <v>795.48027999999999</v>
      </c>
      <c r="Y19" s="233">
        <f>'[1]Saudi Arabia straightline'!$H$15</f>
        <v>821.48027999999999</v>
      </c>
      <c r="Z19" s="231">
        <f>'[1]Saudi Arabia straightline'!$H$25</f>
        <v>516.48027999999999</v>
      </c>
      <c r="AA19" s="233">
        <f>'[1]Saudi Arabia straightline'!$H$26</f>
        <v>791.48027999999999</v>
      </c>
      <c r="AB19" s="274">
        <f>'[2]Saudi Arabia straightline'!$C$4</f>
        <v>-7.5197200000000004</v>
      </c>
      <c r="AC19" s="68"/>
      <c r="AD19" s="152">
        <f>'[3]Non-Peaked RG-NZ'!$G10</f>
        <v>813.57316409999999</v>
      </c>
      <c r="AE19" s="152">
        <f>'[3]Non-Peaked RG-NZ'!$G24</f>
        <v>757.80867249999994</v>
      </c>
      <c r="AF19" s="152">
        <f>'[3]Non-Peaked RG-NZ'!$G38</f>
        <v>865.94785090000005</v>
      </c>
      <c r="AG19" s="68"/>
      <c r="AH19" s="70">
        <f>H19</f>
        <v>150.02896999999999</v>
      </c>
      <c r="AI19" s="93">
        <f>C19</f>
        <v>422.65</v>
      </c>
      <c r="AM19" s="93">
        <f>E19</f>
        <v>717.3</v>
      </c>
      <c r="AN19" s="81" t="str">
        <f t="shared" si="2"/>
        <v xml:space="preserve"> n/a </v>
      </c>
      <c r="AO19" s="81" t="str">
        <f t="shared" si="3"/>
        <v xml:space="preserve"> n/a </v>
      </c>
      <c r="AP19" s="93">
        <f t="shared" si="4"/>
        <v>739.48027999999999</v>
      </c>
      <c r="AQ19" s="92">
        <f t="shared" si="4"/>
        <v>769.48027999999999</v>
      </c>
    </row>
    <row r="20" spans="1:43" x14ac:dyDescent="0.2">
      <c r="A20" s="10" t="s">
        <v>24</v>
      </c>
      <c r="B20" s="67">
        <v>336.73</v>
      </c>
      <c r="C20" s="67">
        <v>478.23</v>
      </c>
      <c r="D20" s="67">
        <v>538.57000000000005</v>
      </c>
      <c r="E20" s="67">
        <v>563.54999999999995</v>
      </c>
      <c r="F20" s="67">
        <v>509.29</v>
      </c>
      <c r="G20" s="68"/>
      <c r="H20" s="67">
        <v>330.36698999999999</v>
      </c>
      <c r="I20" s="81">
        <v>521.90049999999997</v>
      </c>
      <c r="J20" s="81">
        <v>511.14420000000001</v>
      </c>
      <c r="K20" s="81">
        <v>476.30279999999999</v>
      </c>
      <c r="L20" s="81">
        <v>436.76499999999999</v>
      </c>
      <c r="M20" s="81">
        <v>465.3467</v>
      </c>
      <c r="N20" s="81">
        <v>435.11959999999999</v>
      </c>
      <c r="O20" s="69"/>
      <c r="P20" s="70">
        <f>'[3]Non-Peaked RG-Historic'!AF10</f>
        <v>602.44554047494103</v>
      </c>
      <c r="Q20" s="93">
        <f>'[3]Non-Peaked RG-Historic'!AG10</f>
        <v>574.46071186244296</v>
      </c>
      <c r="R20" s="93">
        <f>'[3]Non-Peaked RG-Historic'!AH10</f>
        <v>565.38306049901496</v>
      </c>
      <c r="S20" s="93">
        <f>'[3]Non-Peaked RG-Historic'!AI10</f>
        <v>548.96117144694995</v>
      </c>
      <c r="T20" s="93">
        <f>'[3]Non-Peaked RG-Historic'!AJ10</f>
        <v>561.85358372159203</v>
      </c>
      <c r="U20" s="69"/>
      <c r="V20" s="231">
        <f>'[1]South Africa straightline'!$C$12</f>
        <v>437.81869999999998</v>
      </c>
      <c r="W20" s="232">
        <f>'[1]South Africa straightline'!$C$13</f>
        <v>453.81869999999998</v>
      </c>
      <c r="X20" s="232">
        <f>'[1]South Africa straightline'!$H$14</f>
        <v>418.81869999999998</v>
      </c>
      <c r="Y20" s="233">
        <f>'[1]South Africa straightline'!$H$15</f>
        <v>458.81869999999998</v>
      </c>
      <c r="Z20" s="231">
        <f>'[1]South Africa straightline'!$H$25</f>
        <v>323.81869999999998</v>
      </c>
      <c r="AA20" s="233">
        <f>'[1]South Africa straightline'!$H$26</f>
        <v>393.81869999999998</v>
      </c>
      <c r="AB20" s="238">
        <f>'[1]South Africa straightline'!$C$4</f>
        <v>-43.181300000000022</v>
      </c>
      <c r="AC20" s="68"/>
      <c r="AD20" s="93">
        <f>'[3]Non-Peaked RG-NZ'!$G11</f>
        <v>385</v>
      </c>
      <c r="AE20" s="93">
        <f>'[3]Non-Peaked RG-NZ'!$G25</f>
        <v>350</v>
      </c>
      <c r="AF20" s="93">
        <f>'[3]Non-Peaked RG-NZ'!$G39</f>
        <v>420</v>
      </c>
      <c r="AG20" s="68"/>
      <c r="AH20" s="70">
        <f>H20</f>
        <v>330.36698999999999</v>
      </c>
      <c r="AI20" s="93">
        <f>I20</f>
        <v>521.90049999999997</v>
      </c>
      <c r="AM20" s="93">
        <f>K20</f>
        <v>476.30279999999999</v>
      </c>
      <c r="AN20" s="93">
        <f t="shared" si="2"/>
        <v>465.3467</v>
      </c>
      <c r="AO20" s="93">
        <f t="shared" si="3"/>
        <v>435.11959999999999</v>
      </c>
      <c r="AP20" s="93">
        <f t="shared" si="4"/>
        <v>437.81869999999998</v>
      </c>
      <c r="AQ20" s="92">
        <f t="shared" si="4"/>
        <v>453.81869999999998</v>
      </c>
    </row>
    <row r="21" spans="1:43" x14ac:dyDescent="0.2">
      <c r="A21" s="10" t="s">
        <v>30</v>
      </c>
      <c r="B21" s="67">
        <v>251.21</v>
      </c>
      <c r="C21" s="67">
        <v>490.22</v>
      </c>
      <c r="D21" s="67">
        <v>634.41</v>
      </c>
      <c r="E21" s="67">
        <v>654.41999999999996</v>
      </c>
      <c r="F21" s="67">
        <v>614.66</v>
      </c>
      <c r="G21" s="68"/>
      <c r="H21" s="67">
        <v>271.61509000000001</v>
      </c>
      <c r="I21" s="82">
        <v>536.94151999999997</v>
      </c>
      <c r="J21" s="81">
        <v>678.33190000000002</v>
      </c>
      <c r="K21" s="81">
        <v>720.74243999999999</v>
      </c>
      <c r="L21" s="81">
        <v>674.12027</v>
      </c>
      <c r="M21" s="81">
        <v>701.97487999999998</v>
      </c>
      <c r="N21" s="81">
        <v>686.46190999999999</v>
      </c>
      <c r="O21" s="69"/>
      <c r="P21" s="70">
        <f>'[3]Non-Peaked RG-Historic'!AF11</f>
        <v>746.09826290746298</v>
      </c>
      <c r="Q21" s="93">
        <f>'[3]Non-Peaked RG-Historic'!AG11</f>
        <v>695.89598729199702</v>
      </c>
      <c r="R21" s="93">
        <f>'[3]Non-Peaked RG-Historic'!AH11</f>
        <v>715.37841252492797</v>
      </c>
      <c r="S21" s="93">
        <f>'[3]Non-Peaked RG-Historic'!AI11</f>
        <v>706.96697450899399</v>
      </c>
      <c r="T21" s="93">
        <f>'[3]Non-Peaked RG-Historic'!AJ11</f>
        <v>739.01715071109504</v>
      </c>
      <c r="U21" s="69"/>
      <c r="V21" s="231">
        <f>'[1]South Korea straightline'!$C$12</f>
        <v>649.20000000000005</v>
      </c>
      <c r="W21" s="232">
        <f>'[1]South Korea straightline'!$C$13</f>
        <v>640.20000000000005</v>
      </c>
      <c r="X21" s="232">
        <f>'[1]South Korea straightline'!$H$14</f>
        <v>612.20000000000005</v>
      </c>
      <c r="Y21" s="233">
        <f>'[1]South Korea straightline'!$H$15</f>
        <v>620.20000000000005</v>
      </c>
      <c r="Z21" s="231">
        <f>'[1]South Korea straightline'!$H$25</f>
        <v>463.2</v>
      </c>
      <c r="AA21" s="233">
        <f>'[1]South Korea straightline'!$H$26</f>
        <v>463.2</v>
      </c>
      <c r="AB21" s="239">
        <f>'[1]South Korea straightline'!$C$4</f>
        <v>-37.799999999999997</v>
      </c>
      <c r="AC21" s="68"/>
      <c r="AD21" s="146">
        <f>'[3]Non-Peaked RG-NZ'!$G12</f>
        <v>463.61423819999999</v>
      </c>
      <c r="AE21" s="146">
        <f>'[3]Non-Peaked RG-NZ'!$G26</f>
        <v>463.61423819999999</v>
      </c>
      <c r="AF21" s="146">
        <f>'[3]Non-Peaked RG-NZ'!$G40</f>
        <v>463.61423819999999</v>
      </c>
      <c r="AG21" s="68"/>
      <c r="AH21" s="70">
        <f>H21</f>
        <v>271.61509000000001</v>
      </c>
      <c r="AI21" s="93">
        <f>I21</f>
        <v>536.94151999999997</v>
      </c>
      <c r="AL21" s="147">
        <v>727.6</v>
      </c>
      <c r="AM21" s="93">
        <f>K21</f>
        <v>720.74243999999999</v>
      </c>
      <c r="AN21" s="93">
        <f>M21</f>
        <v>701.97487999999998</v>
      </c>
      <c r="AO21" s="93">
        <f>N21</f>
        <v>686.46190999999999</v>
      </c>
      <c r="AP21" s="93">
        <f t="shared" si="4"/>
        <v>649.20000000000005</v>
      </c>
      <c r="AQ21" s="92">
        <f t="shared" si="4"/>
        <v>640.20000000000005</v>
      </c>
    </row>
    <row r="22" spans="1:43" x14ac:dyDescent="0.2">
      <c r="A22" s="38" t="s">
        <v>60</v>
      </c>
      <c r="B22" s="76">
        <v>188.5</v>
      </c>
      <c r="C22" s="76">
        <v>258.45999999999998</v>
      </c>
      <c r="D22" s="76">
        <v>374.19</v>
      </c>
      <c r="E22" s="76">
        <v>462.83</v>
      </c>
      <c r="F22" s="76">
        <v>475.93</v>
      </c>
      <c r="G22" s="77"/>
      <c r="H22" s="76">
        <v>157.79642999999999</v>
      </c>
      <c r="I22" s="76">
        <v>268.00719747204101</v>
      </c>
      <c r="J22" s="76">
        <v>397.49861606884099</v>
      </c>
      <c r="K22" s="76">
        <v>439.27089403451498</v>
      </c>
      <c r="L22" s="76">
        <v>459.53394964605701</v>
      </c>
      <c r="M22" s="76">
        <v>510.41530396062399</v>
      </c>
      <c r="N22" s="76">
        <v>485.48972580810999</v>
      </c>
      <c r="O22" s="78"/>
      <c r="P22" s="79">
        <f>'[3]Non-Peaked RG-Historic'!AF12</f>
        <v>441.34536094105999</v>
      </c>
      <c r="Q22" s="80">
        <f>'[3]Non-Peaked RG-Historic'!AG12</f>
        <v>443.87881619628899</v>
      </c>
      <c r="R22" s="80">
        <f>'[3]Non-Peaked RG-Historic'!AH12</f>
        <v>484.76254839133401</v>
      </c>
      <c r="S22" s="80">
        <f>'[3]Non-Peaked RG-Historic'!AI12</f>
        <v>476.03750822861502</v>
      </c>
      <c r="T22" s="80">
        <f>'[3]Non-Peaked RG-Historic'!AJ12</f>
        <v>470.33074191167498</v>
      </c>
      <c r="U22" s="78"/>
      <c r="V22" s="240">
        <f>'[1]Turkiye straightline'!$C$12</f>
        <v>557.78899999999999</v>
      </c>
      <c r="W22" s="241">
        <f>'[1]Turkiye straightline'!$C$13</f>
        <v>601.78899999999999</v>
      </c>
      <c r="X22" s="241">
        <f>'[1]Turkiye straightline'!$H$14</f>
        <v>634.78899999999999</v>
      </c>
      <c r="Y22" s="242">
        <f>'[1]Turkiye straightline'!$H$15</f>
        <v>723.78899999999999</v>
      </c>
      <c r="Z22" s="240">
        <f>'[1]Turkiye straightline'!$H$25</f>
        <v>708.78899999999999</v>
      </c>
      <c r="AA22" s="242">
        <f>'[1]Turkiye straightline'!$H$26</f>
        <v>708.78899999999999</v>
      </c>
      <c r="AB22" s="243">
        <f>'[1]Turkiye straightline'!$C$4</f>
        <v>-56.210999999999999</v>
      </c>
      <c r="AC22" s="77"/>
      <c r="AD22" s="153">
        <f>'[3]Non-Peaked RG-NZ'!$G13</f>
        <v>693.25</v>
      </c>
      <c r="AE22" s="153">
        <f>'[3]Non-Peaked RG-NZ'!$G27</f>
        <v>693.25</v>
      </c>
      <c r="AF22" s="153">
        <f>'[3]Non-Peaked RG-NZ'!$G41</f>
        <v>693.25</v>
      </c>
      <c r="AG22" s="77"/>
      <c r="AH22" s="79">
        <f>H22</f>
        <v>157.79642999999999</v>
      </c>
      <c r="AI22" s="80">
        <f>I22</f>
        <v>268.00719747204101</v>
      </c>
      <c r="AJ22" s="149"/>
      <c r="AK22" s="149"/>
      <c r="AL22" s="149"/>
      <c r="AM22" s="80">
        <f>K22</f>
        <v>439.27089403451498</v>
      </c>
      <c r="AN22" s="80">
        <f t="shared" si="2"/>
        <v>510.41530396062399</v>
      </c>
      <c r="AO22" s="80">
        <f t="shared" si="3"/>
        <v>485.48972580810999</v>
      </c>
      <c r="AP22" s="80">
        <f t="shared" si="4"/>
        <v>557.78899999999999</v>
      </c>
      <c r="AQ22" s="94">
        <f t="shared" si="4"/>
        <v>601.78899999999999</v>
      </c>
    </row>
    <row r="23" spans="1:43" x14ac:dyDescent="0.2">
      <c r="B23" s="7"/>
      <c r="C23" s="7"/>
      <c r="D23" s="7"/>
      <c r="E23" s="7"/>
      <c r="F23" s="7"/>
      <c r="G23" s="15"/>
      <c r="H23" s="7"/>
      <c r="I23" s="7"/>
      <c r="J23" s="273"/>
      <c r="K23" s="273"/>
      <c r="L23" s="7"/>
      <c r="M23" s="7"/>
      <c r="N23" s="7"/>
      <c r="AC23" s="15"/>
      <c r="AG23" s="15"/>
    </row>
    <row r="24" spans="1:43" x14ac:dyDescent="0.2">
      <c r="A24" s="28" t="s">
        <v>104</v>
      </c>
      <c r="K24" s="147"/>
      <c r="W24" s="169"/>
      <c r="X24" s="169"/>
    </row>
    <row r="25" spans="1:43" x14ac:dyDescent="0.2">
      <c r="A25" s="43" t="s">
        <v>103</v>
      </c>
      <c r="N25" s="169"/>
      <c r="W25" s="18"/>
      <c r="X25" s="18"/>
    </row>
    <row r="26" spans="1:43" x14ac:dyDescent="0.2">
      <c r="A26" s="8" t="s">
        <v>189</v>
      </c>
    </row>
    <row r="27" spans="1:43" x14ac:dyDescent="0.2">
      <c r="A27" s="8" t="s">
        <v>193</v>
      </c>
    </row>
    <row r="28" spans="1:43" x14ac:dyDescent="0.2">
      <c r="A28" s="8" t="s">
        <v>196</v>
      </c>
    </row>
    <row r="29" spans="1:43" x14ac:dyDescent="0.2">
      <c r="A29" s="8" t="s">
        <v>120</v>
      </c>
    </row>
    <row r="30" spans="1:43" x14ac:dyDescent="0.2">
      <c r="A30" s="53" t="s">
        <v>121</v>
      </c>
      <c r="B30" s="18"/>
    </row>
    <row r="31" spans="1:43" x14ac:dyDescent="0.2">
      <c r="A31" s="53" t="s">
        <v>124</v>
      </c>
      <c r="B31" s="18"/>
    </row>
    <row r="32" spans="1:43" x14ac:dyDescent="0.2">
      <c r="A32" t="s">
        <v>215</v>
      </c>
      <c r="I32" s="18"/>
      <c r="J32" s="18"/>
      <c r="K32" s="18"/>
    </row>
    <row r="33" spans="1:11" x14ac:dyDescent="0.2">
      <c r="A33" s="8" t="s">
        <v>195</v>
      </c>
      <c r="I33" s="18"/>
      <c r="J33" s="18"/>
      <c r="K33" s="18"/>
    </row>
    <row r="34" spans="1:11" x14ac:dyDescent="0.2">
      <c r="D34" s="169"/>
    </row>
  </sheetData>
  <sheetProtection algorithmName="SHA-512" hashValue="xvNe8VGIxhH9uCkWY8/IaO/+9v/oYfSLquw1PNCqQc4qGktlsLmarcEROtpvUUMknf9UO4DuVs+eDDeUI1RqoQ==" saltValue="9X/vsyaGxIA6kBo5w/qlEg==" spinCount="100000" sheet="1" objects="1" scenarios="1" sort="0" autoFilter="0"/>
  <mergeCells count="15">
    <mergeCell ref="P1:T1"/>
    <mergeCell ref="P2:T2"/>
    <mergeCell ref="H2:N2"/>
    <mergeCell ref="H1:N1"/>
    <mergeCell ref="A1:A3"/>
    <mergeCell ref="B2:F2"/>
    <mergeCell ref="B1:F1"/>
    <mergeCell ref="AH1:AQ1"/>
    <mergeCell ref="AH2:AQ2"/>
    <mergeCell ref="V1:Y1"/>
    <mergeCell ref="Z1:AA1"/>
    <mergeCell ref="V2:Y2"/>
    <mergeCell ref="Z2:AA2"/>
    <mergeCell ref="AD1:AF1"/>
    <mergeCell ref="AD2:AF2"/>
  </mergeCells>
  <hyperlinks>
    <hyperlink ref="A25" r:id="rId1" xr:uid="{91362278-329B-F348-8425-41EB7C1B240C}"/>
    <hyperlink ref="A24" r:id="rId2" display="WRI Climate Watch" xr:uid="{8F92F108-B922-BF40-B51E-849FBB4315C0}"/>
    <hyperlink ref="A29" r:id="rId3" display="Climate Action Tracker &quot;Policies &amp; Action&quot; 2025-min = lowest emissions value from Climate Action Tracker &quot;policies and actions&quot; scenario, with the inclusion of an assumed LUCF value as explained in the methodology (and included in a column)" xr:uid="{F489406F-839D-1643-A4EB-E460D33E42F5}"/>
    <hyperlink ref="A30" r:id="rId4" display="Climate Action Tracker &quot;Policies &amp; Action&quot; 2025-min = lowest emissions value from Climate Action Tracker &quot;policies and actions&quot; scenario, with the inclusion of an assumed LUCF value as explained in the methodology (and included in a column)" xr:uid="{D2690F57-A4E2-3A40-B365-2D833A6F6B14}"/>
    <hyperlink ref="A31" r:id="rId5" display="Climate Action Tracker &quot;Policies &amp; Action&quot; 2025-min = lowest emissions value from Climate Action Tracker &quot;policies and actions&quot; scenario, with the inclusion of an assumed LUCF value as explained in the methodology (and included in a column)" xr:uid="{21BE6F67-F5AB-A044-A0E9-BAE8FE84A7B7}"/>
    <hyperlink ref="A33" r:id="rId6" display="Rhodium Group Value is from Rhodium Climate Outlook: Setting the Stage for Ambitious 2035 NDCs" xr:uid="{E9FA6F77-3FBA-B64A-97EC-FEC5AD13830E}"/>
    <hyperlink ref="A26" r:id="rId7" xr:uid="{81BA561A-2C60-4049-BC77-2AF7F3F54BC9}"/>
    <hyperlink ref="A27" r:id="rId8" display="UNFCCC data amended using data from First Biennial Transparency Reports (BTRs) submitted by some countries" xr:uid="{2EB4CE57-4A78-C947-970B-3BE0F0D28A0D}"/>
    <hyperlink ref="A28" r:id="rId9" display="Rhodium Group &quot;historic emissions&quot; from Climate Deck." xr:uid="{9E25E7B6-5FB1-BF47-B0A5-AD3C45039EEF}"/>
  </hyperlinks>
  <pageMargins left="0.7" right="0.7" top="0.75" bottom="0.75" header="0.3" footer="0.3"/>
  <pageSetup orientation="portrait" horizontalDpi="0" verticalDpi="0"/>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A2158-2A09-F147-974E-FE0110C9F1A7}">
  <dimension ref="A1:Y47"/>
  <sheetViews>
    <sheetView zoomScale="110" zoomScaleNormal="110" workbookViewId="0">
      <selection activeCell="B6" sqref="B6"/>
    </sheetView>
  </sheetViews>
  <sheetFormatPr baseColWidth="10" defaultColWidth="10.5" defaultRowHeight="16" x14ac:dyDescent="0.2"/>
  <cols>
    <col min="1" max="1" width="20.83203125" customWidth="1"/>
    <col min="2" max="7" width="24.83203125" customWidth="1"/>
    <col min="8" max="19" width="15.5" customWidth="1"/>
  </cols>
  <sheetData>
    <row r="1" spans="1:25" ht="27" x14ac:dyDescent="0.35">
      <c r="A1" s="330" t="s">
        <v>67</v>
      </c>
      <c r="B1" s="330"/>
      <c r="C1" s="330"/>
      <c r="D1" s="330"/>
      <c r="E1" s="330"/>
      <c r="F1" s="330"/>
      <c r="G1" s="330"/>
      <c r="H1" s="52"/>
      <c r="I1" s="52"/>
      <c r="J1" s="52"/>
      <c r="K1" s="52"/>
      <c r="L1" s="52"/>
      <c r="M1" s="52"/>
      <c r="N1" s="52"/>
      <c r="O1" s="52"/>
    </row>
    <row r="2" spans="1:25" s="19" customFormat="1" x14ac:dyDescent="0.2">
      <c r="A2" s="44"/>
      <c r="B2" s="44"/>
      <c r="C2" s="44"/>
      <c r="D2" s="44"/>
      <c r="E2" s="44"/>
      <c r="F2" s="22"/>
      <c r="G2" s="22"/>
      <c r="H2" s="22"/>
      <c r="I2" s="22"/>
      <c r="J2" s="22"/>
      <c r="K2" s="22"/>
      <c r="L2" s="22"/>
      <c r="M2" s="22"/>
      <c r="N2" s="22"/>
      <c r="O2" s="22"/>
    </row>
    <row r="3" spans="1:25" ht="21" x14ac:dyDescent="0.3">
      <c r="A3" s="333" t="s">
        <v>69</v>
      </c>
      <c r="B3" s="334"/>
      <c r="C3" s="334"/>
      <c r="D3" s="334"/>
      <c r="E3" s="334"/>
      <c r="F3" s="334"/>
      <c r="G3" s="335"/>
      <c r="R3" s="2"/>
      <c r="S3" s="2"/>
      <c r="T3" s="2" t="s">
        <v>0</v>
      </c>
    </row>
    <row r="4" spans="1:25" ht="22" x14ac:dyDescent="0.3">
      <c r="A4" s="10"/>
      <c r="B4" s="322" t="s">
        <v>1</v>
      </c>
      <c r="C4" s="323"/>
      <c r="D4" s="324"/>
      <c r="E4" s="325" t="s">
        <v>2</v>
      </c>
      <c r="F4" s="325"/>
      <c r="G4" s="326"/>
      <c r="L4" s="1"/>
      <c r="R4" s="1"/>
      <c r="S4" s="1"/>
      <c r="T4" s="332" t="s">
        <v>3</v>
      </c>
      <c r="U4" s="332"/>
      <c r="V4" s="332" t="s">
        <v>4</v>
      </c>
      <c r="W4" s="332"/>
    </row>
    <row r="5" spans="1:25" ht="17" thickBot="1" x14ac:dyDescent="0.25">
      <c r="A5" s="106" t="s">
        <v>5</v>
      </c>
      <c r="B5" s="117" t="s">
        <v>145</v>
      </c>
      <c r="C5" s="48" t="s">
        <v>6</v>
      </c>
      <c r="D5" s="107" t="s">
        <v>7</v>
      </c>
      <c r="E5" s="48" t="s">
        <v>144</v>
      </c>
      <c r="F5" s="48" t="s">
        <v>8</v>
      </c>
      <c r="G5" s="108" t="s">
        <v>9</v>
      </c>
      <c r="U5" t="s">
        <v>5</v>
      </c>
      <c r="V5" t="s">
        <v>6</v>
      </c>
      <c r="W5" t="s">
        <v>7</v>
      </c>
      <c r="X5" t="s">
        <v>8</v>
      </c>
      <c r="Y5" t="s">
        <v>9</v>
      </c>
    </row>
    <row r="6" spans="1:25" ht="17" thickTop="1" x14ac:dyDescent="0.2">
      <c r="A6" s="57" t="s">
        <v>10</v>
      </c>
      <c r="B6" s="207">
        <f>'[1]Australia straightline'!$B$24</f>
        <v>135.94749999999982</v>
      </c>
      <c r="C6" s="67">
        <f>'[1]Australia straightline'!$C$24</f>
        <v>202.88218053797146</v>
      </c>
      <c r="D6" s="176">
        <f>'[1]Australia straightline'!$D$24</f>
        <v>230.49581872605108</v>
      </c>
      <c r="E6" s="67">
        <f>'[1]Australia straightline'!$E$24</f>
        <v>98.870909090909208</v>
      </c>
      <c r="F6" s="67">
        <f>'[1]Australia straightline'!$F$24</f>
        <v>152.1616354034785</v>
      </c>
      <c r="G6" s="177">
        <f>'[1]Australia straightline'!$G$24</f>
        <v>179.27452567581801</v>
      </c>
      <c r="U6" t="s">
        <v>10</v>
      </c>
      <c r="V6" s="4">
        <v>0.59921348116267648</v>
      </c>
      <c r="W6" s="4">
        <v>0.54466372281284214</v>
      </c>
      <c r="X6" s="4">
        <v>0.69941011087200755</v>
      </c>
      <c r="Y6" s="4">
        <v>0.64584956218776601</v>
      </c>
    </row>
    <row r="7" spans="1:25" x14ac:dyDescent="0.2">
      <c r="A7" s="57" t="s">
        <v>11</v>
      </c>
      <c r="B7" s="207">
        <f>'[2]Canada straightline'!$B$33</f>
        <v>164.2332327953587</v>
      </c>
      <c r="C7" s="67">
        <f>'[2]Canada straightline'!$C$33</f>
        <v>242.22589483322434</v>
      </c>
      <c r="D7" s="176">
        <f>'[2]Canada straightline'!$D$33</f>
        <v>309.83235817275533</v>
      </c>
      <c r="E7" s="67">
        <f>'[2]Canada straightline'!$E$33</f>
        <v>119.44235112389727</v>
      </c>
      <c r="F7" s="67">
        <f>'[2]Canada straightline'!$F$33</f>
        <v>181.66942112491887</v>
      </c>
      <c r="G7" s="205">
        <f>'[2]Canada straightline'!$G$33</f>
        <v>240.98072302325409</v>
      </c>
      <c r="U7" t="s">
        <v>11</v>
      </c>
      <c r="V7" s="3">
        <v>0.65634803985394852</v>
      </c>
      <c r="W7" s="3">
        <v>0.56043305247752351</v>
      </c>
      <c r="X7" s="3">
        <v>0.7422610298904605</v>
      </c>
      <c r="Y7" s="3">
        <v>0.65811459637140723</v>
      </c>
    </row>
    <row r="8" spans="1:25" x14ac:dyDescent="0.2">
      <c r="A8" s="57" t="s">
        <v>13</v>
      </c>
      <c r="B8" s="207">
        <f>'[1]EU straightline'!$B$25</f>
        <v>1160.3168952845854</v>
      </c>
      <c r="C8" s="67">
        <f>'[1]EU straightline'!$C$25</f>
        <v>1398.3956079009615</v>
      </c>
      <c r="D8" s="176">
        <f>'[1]EU straightline'!$D$25</f>
        <v>1494.2732722612004</v>
      </c>
      <c r="E8" s="67">
        <f>'[1]EU straightline'!$E$25</f>
        <v>843.86683293424414</v>
      </c>
      <c r="F8" s="67">
        <f>'[1]EU straightline'!$F$25</f>
        <v>1048.7967059257226</v>
      </c>
      <c r="G8" s="177">
        <f>'[1]EU straightline'!$G$25</f>
        <v>1162.2125450920453</v>
      </c>
      <c r="U8" t="s">
        <v>12</v>
      </c>
      <c r="V8" s="3">
        <v>0.62875963200458418</v>
      </c>
      <c r="W8" s="3">
        <v>0.53266177617088684</v>
      </c>
      <c r="X8" s="3">
        <v>0.72156972400343888</v>
      </c>
      <c r="Y8" s="3">
        <v>0.63651471479957888</v>
      </c>
    </row>
    <row r="9" spans="1:25" x14ac:dyDescent="0.2">
      <c r="A9" s="57" t="s">
        <v>12</v>
      </c>
      <c r="B9" s="207">
        <f>'[1]Japan straightline'!$B$29</f>
        <v>276.75250000000023</v>
      </c>
      <c r="C9" s="67">
        <f>'[1]Japan straightline'!$C$29</f>
        <v>397.5266666666671</v>
      </c>
      <c r="D9" s="176">
        <f>'[1]Japan straightline'!$D$29</f>
        <v>537.0954308821299</v>
      </c>
      <c r="E9" s="67">
        <f>'[1]Japan straightline'!$E$29</f>
        <v>201.274545454546</v>
      </c>
      <c r="F9" s="67">
        <f>'[1]Japan straightline'!$F$29</f>
        <v>298.14500000000089</v>
      </c>
      <c r="G9" s="177">
        <f>'[1]Japan straightline'!$G$29</f>
        <v>417.7408906861009</v>
      </c>
      <c r="J9" s="18"/>
      <c r="U9" t="s">
        <v>13</v>
      </c>
      <c r="V9" s="3">
        <v>0.58143672791589007</v>
      </c>
      <c r="W9" s="3">
        <v>0.55273893403863272</v>
      </c>
      <c r="X9" s="3">
        <v>0.68607754593691705</v>
      </c>
      <c r="Y9" s="3">
        <v>0.65213028203004753</v>
      </c>
    </row>
    <row r="10" spans="1:25" x14ac:dyDescent="0.2">
      <c r="A10" s="57" t="s">
        <v>16</v>
      </c>
      <c r="B10" s="207">
        <f>'[1]Russia straightline'!$B$21</f>
        <v>772.28999999999849</v>
      </c>
      <c r="C10" s="67">
        <f>'[1]Russia straightline'!$C$21</f>
        <v>476.97121947870812</v>
      </c>
      <c r="D10" s="176">
        <f>'[1]Russia straightline'!$D$21</f>
        <v>621.45144616892412</v>
      </c>
      <c r="E10" s="67">
        <f>'[1]Russia straightline'!$E$21</f>
        <v>561.66545454545349</v>
      </c>
      <c r="F10" s="67">
        <f>'[1]Russia straightline'!$F$21</f>
        <v>357.72841460903089</v>
      </c>
      <c r="G10" s="177">
        <f>'[1]Russia straightline'!$G$21</f>
        <v>483.35112479805207</v>
      </c>
      <c r="U10" t="s">
        <v>14</v>
      </c>
      <c r="V10" s="3">
        <v>0.4849965583696958</v>
      </c>
      <c r="W10" s="3">
        <v>0.51500935958475447</v>
      </c>
      <c r="X10" s="3">
        <v>0.61374741877727146</v>
      </c>
      <c r="Y10" s="3">
        <v>0.6227850574548095</v>
      </c>
    </row>
    <row r="11" spans="1:25" x14ac:dyDescent="0.2">
      <c r="A11" s="57" t="s">
        <v>14</v>
      </c>
      <c r="B11" s="207">
        <v>204.36357996454768</v>
      </c>
      <c r="C11" s="67">
        <f>'[1]UK straightline'!$C$21</f>
        <v>234.35902052479037</v>
      </c>
      <c r="D11" s="176">
        <v>220.70130461963026</v>
      </c>
      <c r="E11" s="67">
        <v>148.62805815603508</v>
      </c>
      <c r="F11" s="67">
        <v>175.76926539359295</v>
      </c>
      <c r="G11" s="177">
        <v>171.65657025971223</v>
      </c>
      <c r="U11" t="s">
        <v>15</v>
      </c>
      <c r="V11" s="3">
        <v>0.6225674152905567</v>
      </c>
      <c r="W11" s="3">
        <v>0.56044060409048757</v>
      </c>
      <c r="X11" s="3">
        <v>0.71692556146791686</v>
      </c>
      <c r="Y11" s="3">
        <v>0.65812046984815664</v>
      </c>
    </row>
    <row r="12" spans="1:25" x14ac:dyDescent="0.2">
      <c r="A12" s="58" t="s">
        <v>15</v>
      </c>
      <c r="B12" s="210">
        <f>'[1]US straightline'!$B$25</f>
        <v>1390.0549799999972</v>
      </c>
      <c r="C12" s="76">
        <f>'[1]US straightline'!$C$25</f>
        <v>2232.0879144834948</v>
      </c>
      <c r="D12" s="178">
        <f>'[1]US straightline'!$D$25</f>
        <v>2599.4979105012621</v>
      </c>
      <c r="E12" s="76">
        <f>'[1]US straightline'!$E$25</f>
        <v>1010.9490763636377</v>
      </c>
      <c r="F12" s="76">
        <f>'[1]US straightline'!$F$25</f>
        <v>1674.0659358626253</v>
      </c>
      <c r="G12" s="179">
        <f>'[1]US straightline'!$G$25</f>
        <v>2021.8317081676503</v>
      </c>
      <c r="U12" t="s">
        <v>16</v>
      </c>
      <c r="V12" s="3">
        <v>0.69926450398774798</v>
      </c>
      <c r="W12" s="3">
        <v>0.60816816344725888</v>
      </c>
      <c r="X12" s="3">
        <v>0.77444837799081101</v>
      </c>
      <c r="Y12" s="3">
        <v>0.69524190490342352</v>
      </c>
    </row>
    <row r="13" spans="1:25" x14ac:dyDescent="0.2">
      <c r="A13" s="60"/>
      <c r="B13" s="61"/>
      <c r="C13" s="61"/>
      <c r="D13" s="61"/>
      <c r="E13" s="61"/>
      <c r="F13" s="61"/>
      <c r="G13" s="62"/>
      <c r="V13" s="3"/>
      <c r="W13" s="3"/>
      <c r="X13" s="3"/>
      <c r="Y13" s="3"/>
    </row>
    <row r="14" spans="1:25" ht="19" x14ac:dyDescent="0.25">
      <c r="A14" s="327" t="s">
        <v>108</v>
      </c>
      <c r="B14" s="328"/>
      <c r="C14" s="328"/>
      <c r="D14" s="328"/>
      <c r="E14" s="328"/>
      <c r="F14" s="328"/>
      <c r="G14" s="329"/>
    </row>
    <row r="15" spans="1:25" ht="22" x14ac:dyDescent="0.3">
      <c r="A15" s="59"/>
      <c r="B15" s="322" t="s">
        <v>1</v>
      </c>
      <c r="C15" s="323"/>
      <c r="D15" s="324"/>
      <c r="E15" s="325" t="s">
        <v>2</v>
      </c>
      <c r="F15" s="325"/>
      <c r="G15" s="326"/>
    </row>
    <row r="16" spans="1:25" ht="17" thickBot="1" x14ac:dyDescent="0.25">
      <c r="A16" s="109" t="s">
        <v>5</v>
      </c>
      <c r="B16" s="208" t="s">
        <v>145</v>
      </c>
      <c r="C16" s="110" t="s">
        <v>6</v>
      </c>
      <c r="D16" s="111" t="s">
        <v>7</v>
      </c>
      <c r="E16" s="110" t="s">
        <v>144</v>
      </c>
      <c r="F16" s="110" t="s">
        <v>8</v>
      </c>
      <c r="G16" s="112" t="s">
        <v>9</v>
      </c>
    </row>
    <row r="17" spans="1:7" ht="17" thickTop="1" x14ac:dyDescent="0.2">
      <c r="A17" s="57" t="s">
        <v>10</v>
      </c>
      <c r="B17" s="145">
        <f>(B6-'Historic &amp; Future Emissions'!$AH5)/('Historic &amp; Future Emissions'!$AH5)</f>
        <v>-0.77908628700561677</v>
      </c>
      <c r="C17" s="209">
        <f>(C6-'Historic &amp; Future Emissions'!$AH5)/('Historic &amp; Future Emissions'!$AH5)</f>
        <v>-0.67031791093591175</v>
      </c>
      <c r="D17" s="119">
        <f>(D6-'Historic &amp; Future Emissions'!$AH5)/('Historic &amp; Future Emissions'!$AH5)</f>
        <v>-0.62544594682173404</v>
      </c>
      <c r="E17" s="209">
        <f>(E6-'Historic &amp; Future Emissions'!$AH5)/('Historic &amp; Future Emissions'!$AH5)</f>
        <v>-0.83933548145862991</v>
      </c>
      <c r="F17" s="209">
        <f>(F6-'Historic &amp; Future Emissions'!$AH5)/('Historic &amp; Future Emissions'!$AH5)</f>
        <v>-0.75273843320193401</v>
      </c>
      <c r="G17" s="211">
        <f>(G6-'Historic &amp; Future Emissions'!$AH5)/('Historic &amp; Future Emissions'!$AH5)</f>
        <v>-0.70868018086134787</v>
      </c>
    </row>
    <row r="18" spans="1:7" x14ac:dyDescent="0.2">
      <c r="A18" s="57" t="s">
        <v>11</v>
      </c>
      <c r="B18" s="145">
        <f>(B7-'Historic &amp; Future Emissions'!$AH6)/('Historic &amp; Future Emissions'!$AH6)</f>
        <v>-0.75000000000000078</v>
      </c>
      <c r="C18" s="209">
        <f>(C7-'Historic &amp; Future Emissions'!$AH6)/('Historic &amp; Future Emissions'!$AH6)</f>
        <v>-0.63127758811298729</v>
      </c>
      <c r="D18" s="119">
        <f>(D7-'Historic &amp; Future Emissions'!$AH6)/('Historic &amp; Future Emissions'!$AH6)</f>
        <v>-0.52836531178982205</v>
      </c>
      <c r="E18" s="209">
        <f>(E7-'Historic &amp; Future Emissions'!$AH6)/('Historic &amp; Future Emissions'!$AH6)</f>
        <v>-0.81818181818181868</v>
      </c>
      <c r="F18" s="209">
        <f>(F7-'Historic &amp; Future Emissions'!$AH6)/('Historic &amp; Future Emissions'!$AH6)</f>
        <v>-0.72345819108473952</v>
      </c>
      <c r="G18" s="211">
        <f>(G7-'Historic &amp; Future Emissions'!$AH6)/('Historic &amp; Future Emissions'!$AH6)</f>
        <v>-0.63317302028097278</v>
      </c>
    </row>
    <row r="19" spans="1:7" x14ac:dyDescent="0.2">
      <c r="A19" s="57" t="s">
        <v>13</v>
      </c>
      <c r="B19" s="145">
        <f>(B8-'Historic &amp; Future Emissions'!$AH7)/('Historic &amp; Future Emissions'!$AH7)</f>
        <v>-0.74999999999999933</v>
      </c>
      <c r="C19" s="209">
        <f>(C8-'Historic &amp; Future Emissions'!$AH7)/('Historic &amp; Future Emissions'!$AH7)</f>
        <v>-0.69870394596857377</v>
      </c>
      <c r="D19" s="119">
        <f>(D8-'Historic &amp; Future Emissions'!$AH7)/('Historic &amp; Future Emissions'!$AH7)</f>
        <v>-0.67804629960707608</v>
      </c>
      <c r="E19" s="209">
        <f>(E8-'Historic &amp; Future Emissions'!$AH7)/('Historic &amp; Future Emissions'!$AH7)</f>
        <v>-0.81818181818181768</v>
      </c>
      <c r="F19" s="209">
        <f>(F8-'Historic &amp; Future Emissions'!$AH7)/('Historic &amp; Future Emissions'!$AH7)</f>
        <v>-0.77402795947642999</v>
      </c>
      <c r="G19" s="211">
        <f>(G8-'Historic &amp; Future Emissions'!$AH7)/('Historic &amp; Future Emissions'!$AH7)</f>
        <v>-0.74959156636105906</v>
      </c>
    </row>
    <row r="20" spans="1:7" x14ac:dyDescent="0.2">
      <c r="A20" s="57" t="s">
        <v>12</v>
      </c>
      <c r="B20" s="145">
        <f>(B9-'Historic &amp; Future Emissions'!$AH8)/('Historic &amp; Future Emissions'!$AH8)</f>
        <v>-0.76874133383211751</v>
      </c>
      <c r="C20" s="209">
        <f>(C9-'Historic &amp; Future Emissions'!$AH8)/('Historic &amp; Future Emissions'!$AH8)</f>
        <v>-0.66782057361903591</v>
      </c>
      <c r="D20" s="119">
        <f>(D9-'Historic &amp; Future Emissions'!$AH8)/('Historic &amp; Future Emissions'!$AH8)</f>
        <v>-0.55119475722652789</v>
      </c>
      <c r="E20" s="209">
        <f>(E9-'Historic &amp; Future Emissions'!$AH8)/('Historic &amp; Future Emissions'!$AH8)</f>
        <v>-0.8318118791506306</v>
      </c>
      <c r="F20" s="209">
        <f>(F9-'Historic &amp; Future Emissions'!$AH8)/('Historic &amp; Future Emissions'!$AH8)</f>
        <v>-0.75086543021427643</v>
      </c>
      <c r="G20" s="211">
        <f>(G9-'Historic &amp; Future Emissions'!$AH8)/('Historic &amp; Future Emissions'!$AH8)</f>
        <v>-0.65092925562063286</v>
      </c>
    </row>
    <row r="21" spans="1:7" x14ac:dyDescent="0.2">
      <c r="A21" s="57" t="s">
        <v>16</v>
      </c>
      <c r="B21" s="145">
        <f>(B10-'Historic &amp; Future Emissions'!$AH9)/('Historic &amp; Future Emissions'!$AH9)</f>
        <v>-0.75000000000000044</v>
      </c>
      <c r="C21" s="209">
        <f>(C10-'Historic &amp; Future Emissions'!$AH9)/('Historic &amp; Future Emissions'!$AH9)</f>
        <v>-0.84559840879763171</v>
      </c>
      <c r="D21" s="119">
        <f>(D10-'Historic &amp; Future Emissions'!$AH9)/('Historic &amp; Future Emissions'!$AH9)</f>
        <v>-0.79882833968815981</v>
      </c>
      <c r="E21" s="209">
        <f>(E10-'Historic &amp; Future Emissions'!$AH9)/('Historic &amp; Future Emissions'!$AH9)</f>
        <v>-0.81818181818181857</v>
      </c>
      <c r="F21" s="209">
        <f>(F10-'Historic &amp; Future Emissions'!$AH9)/('Historic &amp; Future Emissions'!$AH9)</f>
        <v>-0.88419880659822381</v>
      </c>
      <c r="G21" s="211">
        <f>(G10-'Historic &amp; Future Emissions'!$AH9)/('Historic &amp; Future Emissions'!$AH9)</f>
        <v>-0.84353315309079091</v>
      </c>
    </row>
    <row r="22" spans="1:7" x14ac:dyDescent="0.2">
      <c r="A22" s="57" t="s">
        <v>14</v>
      </c>
      <c r="B22" s="145">
        <f>(B11-'Historic &amp; Future Emissions'!$AH10)/('Historic &amp; Future Emissions'!$AH10)</f>
        <v>-0.74912745083038801</v>
      </c>
      <c r="C22" s="209">
        <f>(C11-'Historic &amp; Future Emissions'!$AH10)/('Historic &amp; Future Emissions'!$AH10)</f>
        <v>-0.71230566175173171</v>
      </c>
      <c r="D22" s="119">
        <f>(D11-'Historic &amp; Future Emissions'!$AH10)/('Historic &amp; Future Emissions'!$AH10)</f>
        <v>-0.72907159433891899</v>
      </c>
      <c r="E22" s="209">
        <f>(E11-'Historic &amp; Future Emissions'!$AH10)/('Historic &amp; Future Emissions'!$AH10)</f>
        <v>-0.81754723696755438</v>
      </c>
      <c r="F22" s="209">
        <f>(F11-'Historic &amp; Future Emissions'!$AH10)/('Historic &amp; Future Emissions'!$AH10)</f>
        <v>-0.78422924631379853</v>
      </c>
      <c r="G22" s="211">
        <f>(G11-'Historic &amp; Future Emissions'!$AH10)/('Historic &amp; Future Emissions'!$AH10)</f>
        <v>-0.78927790670804843</v>
      </c>
    </row>
    <row r="23" spans="1:7" x14ac:dyDescent="0.2">
      <c r="A23" s="58" t="s">
        <v>15</v>
      </c>
      <c r="B23" s="212">
        <f>(B12-'Historic &amp; Future Emissions'!$AH11)/('Historic &amp; Future Emissions'!$AH11)</f>
        <v>-0.75000000000000044</v>
      </c>
      <c r="C23" s="165">
        <f>(C12-'Historic &amp; Future Emissions'!$AH11)/('Historic &amp; Future Emissions'!$AH11)</f>
        <v>-0.59856121761394376</v>
      </c>
      <c r="D23" s="213">
        <f>(D12-'Historic &amp; Future Emissions'!$AH11)/('Historic &amp; Future Emissions'!$AH11)</f>
        <v>-0.53248289673742577</v>
      </c>
      <c r="E23" s="165">
        <f>(E12-'Historic &amp; Future Emissions'!$AH11)/('Historic &amp; Future Emissions'!$AH11)</f>
        <v>-0.8181818181818179</v>
      </c>
      <c r="F23" s="165">
        <f>(F12-'Historic &amp; Future Emissions'!$AH11)/('Historic &amp; Future Emissions'!$AH11)</f>
        <v>-0.69892091321045702</v>
      </c>
      <c r="G23" s="214">
        <f>(G12-'Historic &amp; Future Emissions'!$AH11)/('Historic &amp; Future Emissions'!$AH11)</f>
        <v>-0.63637558635133074</v>
      </c>
    </row>
    <row r="24" spans="1:7" x14ac:dyDescent="0.2">
      <c r="A24" s="63"/>
      <c r="B24" s="63"/>
      <c r="C24" s="63"/>
      <c r="D24" s="63"/>
      <c r="E24" s="63"/>
      <c r="F24" s="63"/>
      <c r="G24" s="63"/>
    </row>
    <row r="25" spans="1:7" ht="19" x14ac:dyDescent="0.25">
      <c r="A25" s="327" t="s">
        <v>109</v>
      </c>
      <c r="B25" s="328"/>
      <c r="C25" s="328"/>
      <c r="D25" s="328"/>
      <c r="E25" s="328"/>
      <c r="F25" s="328"/>
      <c r="G25" s="329"/>
    </row>
    <row r="26" spans="1:7" ht="22" x14ac:dyDescent="0.3">
      <c r="A26" s="59"/>
      <c r="B26" s="322" t="s">
        <v>1</v>
      </c>
      <c r="C26" s="323"/>
      <c r="D26" s="324"/>
      <c r="E26" s="325" t="s">
        <v>2</v>
      </c>
      <c r="F26" s="325"/>
      <c r="G26" s="326"/>
    </row>
    <row r="27" spans="1:7" ht="17" thickBot="1" x14ac:dyDescent="0.25">
      <c r="A27" s="109" t="s">
        <v>5</v>
      </c>
      <c r="B27" s="208" t="s">
        <v>145</v>
      </c>
      <c r="C27" s="110" t="s">
        <v>6</v>
      </c>
      <c r="D27" s="111" t="s">
        <v>7</v>
      </c>
      <c r="E27" s="110" t="s">
        <v>144</v>
      </c>
      <c r="F27" s="110" t="s">
        <v>8</v>
      </c>
      <c r="G27" s="112" t="s">
        <v>146</v>
      </c>
    </row>
    <row r="28" spans="1:7" ht="17" thickTop="1" x14ac:dyDescent="0.2">
      <c r="A28" s="57" t="s">
        <v>10</v>
      </c>
      <c r="B28" s="145">
        <f>(B6-'Historic &amp; Future Emissions'!$AI5)/('Historic &amp; Future Emissions'!$AI5)</f>
        <v>-0.77693269983737734</v>
      </c>
      <c r="C28" s="209">
        <f>(C6-'Historic &amp; Future Emissions'!$AI5)/('Historic &amp; Future Emissions'!$AI5)</f>
        <v>-0.66710399041018664</v>
      </c>
      <c r="D28" s="119">
        <f>(D6-'Historic &amp; Future Emissions'!$AI5)/('Historic &amp; Future Emissions'!$AI5)</f>
        <v>-0.62179458995572867</v>
      </c>
      <c r="E28" s="209">
        <f>(E6-'Historic &amp; Future Emissions'!$AI5)/('Historic &amp; Future Emissions'!$AI5)</f>
        <v>-0.83776923624536492</v>
      </c>
      <c r="F28" s="209">
        <f>(F6-'Historic &amp; Future Emissions'!$AI5)/('Historic &amp; Future Emissions'!$AI5)</f>
        <v>-0.75032799280764018</v>
      </c>
      <c r="G28" s="211">
        <f>(G6-'Historic &amp; Future Emissions'!$AI5)/('Historic &amp; Future Emissions'!$AI5)</f>
        <v>-0.70584023663223261</v>
      </c>
    </row>
    <row r="29" spans="1:7" x14ac:dyDescent="0.2">
      <c r="A29" s="57" t="s">
        <v>11</v>
      </c>
      <c r="B29" s="145">
        <f>(B7-'Historic &amp; Future Emissions'!$AI6)/('Historic &amp; Future Emissions'!$AI6)</f>
        <v>-0.80152764075825034</v>
      </c>
      <c r="C29" s="209">
        <f>(C7-'Historic &amp; Future Emissions'!$AI6)/('Historic &amp; Future Emissions'!$AI6)</f>
        <v>-0.70727517202990486</v>
      </c>
      <c r="D29" s="119">
        <f>(D7-'Historic &amp; Future Emissions'!$AI6)/('Historic &amp; Future Emissions'!$AI6)</f>
        <v>-0.62557420292271471</v>
      </c>
      <c r="E29" s="209">
        <f>(E7-'Historic &amp; Future Emissions'!$AI6)/('Historic &amp; Future Emissions'!$AI6)</f>
        <v>-0.8556564660060002</v>
      </c>
      <c r="F29" s="209">
        <f>(F7-'Historic &amp; Future Emissions'!$AI6)/('Historic &amp; Future Emissions'!$AI6)</f>
        <v>-0.78045637902242782</v>
      </c>
      <c r="G29" s="211">
        <f>(G7-'Historic &amp; Future Emissions'!$AI6)/('Historic &amp; Future Emissions'!$AI6)</f>
        <v>-0.70877993560655594</v>
      </c>
    </row>
    <row r="30" spans="1:7" x14ac:dyDescent="0.2">
      <c r="A30" s="57" t="s">
        <v>13</v>
      </c>
      <c r="B30" s="145">
        <f>(B8-'Historic &amp; Future Emissions'!$AI7)/('Historic &amp; Future Emissions'!$AI7)</f>
        <v>-0.72297389623140484</v>
      </c>
      <c r="C30" s="209">
        <f>(C8-'Historic &amp; Future Emissions'!$AI7)/('Historic &amp; Future Emissions'!$AI7)</f>
        <v>-0.66613251228328829</v>
      </c>
      <c r="D30" s="119">
        <f>(D8-'Historic &amp; Future Emissions'!$AI7)/('Historic &amp; Future Emissions'!$AI7)</f>
        <v>-0.64324168314506758</v>
      </c>
      <c r="E30" s="209">
        <f>(E8-'Historic &amp; Future Emissions'!$AI7)/('Historic &amp; Future Emissions'!$AI7)</f>
        <v>-0.79852646998647625</v>
      </c>
      <c r="F30" s="209">
        <f>(F8-'Historic &amp; Future Emissions'!$AI7)/('Historic &amp; Future Emissions'!$AI7)</f>
        <v>-0.74959938421246586</v>
      </c>
      <c r="G30" s="211">
        <f>(G8-'Historic &amp; Future Emissions'!$AI7)/('Historic &amp; Future Emissions'!$AI7)</f>
        <v>-0.72252130911283019</v>
      </c>
    </row>
    <row r="31" spans="1:7" x14ac:dyDescent="0.2">
      <c r="A31" s="57" t="s">
        <v>12</v>
      </c>
      <c r="B31" s="145">
        <f>(B9-'Historic &amp; Future Emissions'!$AI8)/('Historic &amp; Future Emissions'!$AI8)</f>
        <v>-0.78499110042114539</v>
      </c>
      <c r="C31" s="209">
        <f>(C9-'Historic &amp; Future Emissions'!$AI8)/('Historic &amp; Future Emissions'!$AI8)</f>
        <v>-0.69116170168923441</v>
      </c>
      <c r="D31" s="119">
        <f>(D9-'Historic &amp; Future Emissions'!$AI8)/('Historic &amp; Future Emissions'!$AI8)</f>
        <v>-0.58273078811285395</v>
      </c>
      <c r="E31" s="209">
        <f>(E9-'Historic &amp; Future Emissions'!$AI8)/('Historic &amp; Future Emissions'!$AI8)</f>
        <v>-0.84362989121537835</v>
      </c>
      <c r="F31" s="209">
        <f>(F9-'Historic &amp; Future Emissions'!$AI8)/('Historic &amp; Future Emissions'!$AI8)</f>
        <v>-0.76837127626692536</v>
      </c>
      <c r="G31" s="211">
        <f>(G9-'Historic &amp; Future Emissions'!$AI8)/('Historic &amp; Future Emissions'!$AI8)</f>
        <v>-0.67545727964333091</v>
      </c>
    </row>
    <row r="32" spans="1:7" x14ac:dyDescent="0.2">
      <c r="A32" s="57" t="s">
        <v>16</v>
      </c>
      <c r="B32" s="145">
        <f>(B10-'Historic &amp; Future Emissions'!$AI9)/('Historic &amp; Future Emissions'!$AI9)</f>
        <v>-0.46028052078747189</v>
      </c>
      <c r="C32" s="209">
        <f>(C10-'Historic &amp; Future Emissions'!$AI9)/('Historic &amp; Future Emissions'!$AI9)</f>
        <v>-0.66666581442668782</v>
      </c>
      <c r="D32" s="119">
        <f>(D10-'Historic &amp; Future Emissions'!$AI9)/('Historic &amp; Future Emissions'!$AI9)</f>
        <v>-0.56569494505669526</v>
      </c>
      <c r="E32" s="209">
        <f>(E10-'Historic &amp; Future Emissions'!$AI9)/('Historic &amp; Future Emissions'!$AI9)</f>
        <v>-0.60747674239088867</v>
      </c>
      <c r="F32" s="209">
        <f>(F10-'Historic &amp; Future Emissions'!$AI9)/('Historic &amp; Future Emissions'!$AI9)</f>
        <v>-0.74999936082001595</v>
      </c>
      <c r="G32" s="211">
        <f>(G10-'Historic &amp; Future Emissions'!$AI9)/('Historic &amp; Future Emissions'!$AI9)</f>
        <v>-0.6622071794885408</v>
      </c>
    </row>
    <row r="33" spans="1:7" x14ac:dyDescent="0.2">
      <c r="A33" s="57" t="s">
        <v>14</v>
      </c>
      <c r="B33" s="145">
        <f>(B11-'Historic &amp; Future Emissions'!$AI10)/('Historic &amp; Future Emissions'!$AI10)</f>
        <v>-0.70789884534184222</v>
      </c>
      <c r="C33" s="209">
        <f>(C11-'Historic &amp; Future Emissions'!$AI10)/('Historic &amp; Future Emissions'!$AI10)</f>
        <v>-0.66502573251201713</v>
      </c>
      <c r="D33" s="119">
        <f>(D11-'Historic &amp; Future Emissions'!$AI10)/('Historic &amp; Future Emissions'!$AI10)</f>
        <v>-0.68454699254564166</v>
      </c>
      <c r="E33" s="209">
        <f>(E11-'Historic &amp; Future Emissions'!$AI10)/('Historic &amp; Future Emissions'!$AI10)</f>
        <v>-0.78756279661224837</v>
      </c>
      <c r="F33" s="209">
        <f>(F11-'Historic &amp; Future Emissions'!$AI10)/('Historic &amp; Future Emissions'!$AI10)</f>
        <v>-0.7487692993840126</v>
      </c>
      <c r="G33" s="211">
        <f>(G11-'Historic &amp; Future Emissions'!$AI10)/('Historic &amp; Future Emissions'!$AI10)</f>
        <v>-0.75464766086883273</v>
      </c>
    </row>
    <row r="34" spans="1:7" x14ac:dyDescent="0.2">
      <c r="A34" s="58" t="s">
        <v>15</v>
      </c>
      <c r="B34" s="212">
        <f>(B12-'Historic &amp; Future Emissions'!$AI11)/('Historic &amp; Future Emissions'!$AI11)</f>
        <v>-0.78896803726854425</v>
      </c>
      <c r="C34" s="165">
        <f>(C12-'Historic &amp; Future Emissions'!$AI11)/('Historic &amp; Future Emissions'!$AI11)</f>
        <v>-0.66113434334617838</v>
      </c>
      <c r="D34" s="213">
        <f>(D12-'Historic &amp; Future Emissions'!$AI11)/('Historic &amp; Future Emissions'!$AI11)</f>
        <v>-0.60535579235189629</v>
      </c>
      <c r="E34" s="165">
        <f>(E12-'Historic &amp; Future Emissions'!$AI11)/('Historic &amp; Future Emissions'!$AI11)</f>
        <v>-0.84652220892257712</v>
      </c>
      <c r="F34" s="165">
        <f>(F12-'Historic &amp; Future Emissions'!$AI11)/('Historic &amp; Future Emissions'!$AI11)</f>
        <v>-0.74585075750963326</v>
      </c>
      <c r="G34" s="214">
        <f>(G12-'Historic &amp; Future Emissions'!$AI11)/('Historic &amp; Future Emissions'!$AI11)</f>
        <v>-0.69305450516258571</v>
      </c>
    </row>
    <row r="35" spans="1:7" x14ac:dyDescent="0.2">
      <c r="A35" s="63"/>
      <c r="B35" s="63"/>
      <c r="C35" s="63"/>
      <c r="D35" s="63"/>
      <c r="E35" s="63"/>
      <c r="F35" s="63"/>
      <c r="G35" s="63"/>
    </row>
    <row r="36" spans="1:7" ht="19" x14ac:dyDescent="0.25">
      <c r="A36" s="327" t="s">
        <v>110</v>
      </c>
      <c r="B36" s="328"/>
      <c r="C36" s="328"/>
      <c r="D36" s="328"/>
      <c r="E36" s="328"/>
      <c r="F36" s="328"/>
      <c r="G36" s="329"/>
    </row>
    <row r="37" spans="1:7" ht="22" x14ac:dyDescent="0.3">
      <c r="A37" s="55"/>
      <c r="B37" s="323" t="s">
        <v>1</v>
      </c>
      <c r="C37" s="323"/>
      <c r="D37" s="324"/>
      <c r="E37" s="325" t="s">
        <v>2</v>
      </c>
      <c r="F37" s="325"/>
      <c r="G37" s="326"/>
    </row>
    <row r="38" spans="1:7" ht="17" thickBot="1" x14ac:dyDescent="0.25">
      <c r="A38" s="109" t="s">
        <v>5</v>
      </c>
      <c r="B38" s="110" t="s">
        <v>145</v>
      </c>
      <c r="C38" s="110" t="s">
        <v>6</v>
      </c>
      <c r="D38" s="111" t="s">
        <v>7</v>
      </c>
      <c r="E38" s="110" t="s">
        <v>144</v>
      </c>
      <c r="F38" s="110" t="s">
        <v>8</v>
      </c>
      <c r="G38" s="112" t="s">
        <v>9</v>
      </c>
    </row>
    <row r="39" spans="1:7" ht="17" thickTop="1" x14ac:dyDescent="0.2">
      <c r="A39" s="57" t="s">
        <v>10</v>
      </c>
      <c r="B39" s="209">
        <f>(B6-'Historic &amp; Future Emissions'!$AM5)/('Historic &amp; Future Emissions'!$AM5)</f>
        <v>-0.72295516680572258</v>
      </c>
      <c r="C39" s="209">
        <f>(C6-'Historic &amp; Future Emissions'!$AM5)/('Historic &amp; Future Emissions'!$AM5)</f>
        <v>-0.58655025016838369</v>
      </c>
      <c r="D39" s="119">
        <f>(D6-'Historic &amp; Future Emissions'!$AM5)/('Historic &amp; Future Emissions'!$AM5)</f>
        <v>-0.53027694035611306</v>
      </c>
      <c r="E39" s="209">
        <f>(E6-'Historic &amp; Future Emissions'!$AM5)/('Historic &amp; Future Emissions'!$AM5)</f>
        <v>-0.79851284858597948</v>
      </c>
      <c r="F39" s="209">
        <f>(F6-'Historic &amp; Future Emissions'!$AM5)/('Historic &amp; Future Emissions'!$AM5)</f>
        <v>-0.68991268762628788</v>
      </c>
      <c r="G39" s="211">
        <f>(G6-'Historic &amp; Future Emissions'!$AM5)/('Historic &amp; Future Emissions'!$AM5)</f>
        <v>-0.63465984249919793</v>
      </c>
    </row>
    <row r="40" spans="1:7" x14ac:dyDescent="0.2">
      <c r="A40" s="57" t="s">
        <v>11</v>
      </c>
      <c r="B40" s="209">
        <f>(B7-'Historic &amp; Future Emissions'!$AM6)/('Historic &amp; Future Emissions'!$AM6)</f>
        <v>-0.78549989920893792</v>
      </c>
      <c r="C40" s="209">
        <f>(C7-'Historic &amp; Future Emissions'!$AM6)/('Historic &amp; Future Emissions'!$AM6)</f>
        <v>-0.68363602194524808</v>
      </c>
      <c r="D40" s="119">
        <f>(D7-'Historic &amp; Future Emissions'!$AM6)/('Historic &amp; Future Emissions'!$AM6)</f>
        <v>-0.59533724736942151</v>
      </c>
      <c r="E40" s="209">
        <f>(E7-'Historic &amp; Future Emissions'!$AM6)/('Historic &amp; Future Emissions'!$AM6)</f>
        <v>-0.84399992669740931</v>
      </c>
      <c r="F40" s="209">
        <f>(F7-'Historic &amp; Future Emissions'!$AM6)/('Historic &amp; Future Emissions'!$AM6)</f>
        <v>-0.76272701645893526</v>
      </c>
      <c r="G40" s="211">
        <f>(G7-'Historic &amp; Future Emissions'!$AM6)/('Historic &amp; Future Emissions'!$AM6)</f>
        <v>-0.68526230350955009</v>
      </c>
    </row>
    <row r="41" spans="1:7" x14ac:dyDescent="0.2">
      <c r="A41" s="57" t="s">
        <v>13</v>
      </c>
      <c r="B41" s="209">
        <f>(B8-'Historic &amp; Future Emissions'!$AM7)/('Historic &amp; Future Emissions'!$AM7)</f>
        <v>-0.65182552770889224</v>
      </c>
      <c r="C41" s="209">
        <f>(C8-'Historic &amp; Future Emissions'!$AM7)/('Historic &amp; Future Emissions'!$AM7)</f>
        <v>-0.58038562153686124</v>
      </c>
      <c r="D41" s="119">
        <f>(D8-'Historic &amp; Future Emissions'!$AM7)/('Historic &amp; Future Emissions'!$AM7)</f>
        <v>-0.55161576105409837</v>
      </c>
      <c r="E41" s="209">
        <f>(E8-'Historic &amp; Future Emissions'!$AM7)/('Historic &amp; Future Emissions'!$AM7)</f>
        <v>-0.74678220197010337</v>
      </c>
      <c r="F41" s="209">
        <f>(F8-'Historic &amp; Future Emissions'!$AM7)/('Historic &amp; Future Emissions'!$AM7)</f>
        <v>-0.68528921615264549</v>
      </c>
      <c r="G41" s="211">
        <f>(G8-'Historic &amp; Future Emissions'!$AM7)/('Historic &amp; Future Emissions'!$AM7)</f>
        <v>-0.65125670304207639</v>
      </c>
    </row>
    <row r="42" spans="1:7" x14ac:dyDescent="0.2">
      <c r="A42" s="57" t="s">
        <v>12</v>
      </c>
      <c r="B42" s="209">
        <f>(B9-'Historic &amp; Future Emissions'!$AM8)/('Historic &amp; Future Emissions'!$AM8)</f>
        <v>-0.75870648032773258</v>
      </c>
      <c r="C42" s="209">
        <f>(C9-'Historic &amp; Future Emissions'!$AM8)/('Historic &amp; Future Emissions'!$AM8)</f>
        <v>-0.65340653268323057</v>
      </c>
      <c r="D42" s="119">
        <f>(D9-'Historic &amp; Future Emissions'!$AM8)/('Historic &amp; Future Emissions'!$AM8)</f>
        <v>-0.53172004980102427</v>
      </c>
      <c r="E42" s="209">
        <f>(E9-'Historic &amp; Future Emissions'!$AM8)/('Historic &amp; Future Emissions'!$AM8)</f>
        <v>-0.82451380387471429</v>
      </c>
      <c r="F42" s="209">
        <f>(F9-'Historic &amp; Future Emissions'!$AM8)/('Historic &amp; Future Emissions'!$AM8)</f>
        <v>-0.74005489951242243</v>
      </c>
      <c r="G42" s="211">
        <f>(G9-'Historic &amp; Future Emissions'!$AM8)/('Historic &amp; Future Emissions'!$AM8)</f>
        <v>-0.63578226095635237</v>
      </c>
    </row>
    <row r="43" spans="1:7" x14ac:dyDescent="0.2">
      <c r="A43" s="57" t="s">
        <v>16</v>
      </c>
      <c r="B43" s="209">
        <f>(B10-'Historic &amp; Future Emissions'!$AM9)/('Historic &amp; Future Emissions'!$AM9)</f>
        <v>-0.51306414799309052</v>
      </c>
      <c r="C43" s="209">
        <f>(C10-'Historic &amp; Future Emissions'!$AM9)/('Historic &amp; Future Emissions'!$AM9)</f>
        <v>-0.69926531854660845</v>
      </c>
      <c r="D43" s="119">
        <f>(D10-'Historic &amp; Future Emissions'!$AM9)/('Historic &amp; Future Emissions'!$AM9)</f>
        <v>-0.60816922474563739</v>
      </c>
      <c r="E43" s="209">
        <f>(E10-'Historic &amp; Future Emissions'!$AM9)/('Historic &amp; Future Emissions'!$AM9)</f>
        <v>-0.64586483490406588</v>
      </c>
      <c r="F43" s="209">
        <f>(F10-'Historic &amp; Future Emissions'!$AM9)/('Historic &amp; Future Emissions'!$AM9)</f>
        <v>-0.77444898890995639</v>
      </c>
      <c r="G43" s="211">
        <f>(G10-'Historic &amp; Future Emissions'!$AM9)/('Historic &amp; Future Emissions'!$AM9)</f>
        <v>-0.695242730357718</v>
      </c>
    </row>
    <row r="44" spans="1:7" x14ac:dyDescent="0.2">
      <c r="A44" s="57" t="s">
        <v>14</v>
      </c>
      <c r="B44" s="209">
        <f>(B11-'Historic &amp; Future Emissions'!$AM10)/('Historic &amp; Future Emissions'!$AM10)</f>
        <v>-0.54572833115767916</v>
      </c>
      <c r="C44" s="209">
        <f>(C11-'Historic &amp; Future Emissions'!$AM10)/('Historic &amp; Future Emissions'!$AM10)</f>
        <v>-0.47905266006537445</v>
      </c>
      <c r="D44" s="119">
        <f>(D11-'Historic &amp; Future Emissions'!$AM10)/('Historic &amp; Future Emissions'!$AM10)</f>
        <v>-0.50941185321460236</v>
      </c>
      <c r="E44" s="209">
        <f>(E11-'Historic &amp; Future Emissions'!$AM10)/('Historic &amp; Future Emissions'!$AM10)</f>
        <v>-0.66962060447831118</v>
      </c>
      <c r="F44" s="209">
        <f>(F11-'Historic &amp; Future Emissions'!$AM10)/('Historic &amp; Future Emissions'!$AM10)</f>
        <v>-0.60928949504903052</v>
      </c>
      <c r="G44" s="211">
        <f>(G11-'Historic &amp; Future Emissions'!$AM10)/('Historic &amp; Future Emissions'!$AM10)</f>
        <v>-0.61843144138913564</v>
      </c>
    </row>
    <row r="45" spans="1:7" x14ac:dyDescent="0.2">
      <c r="A45" s="58" t="s">
        <v>15</v>
      </c>
      <c r="B45" s="165">
        <f>(B12-'Historic &amp; Future Emissions'!$AM11)/('Historic &amp; Future Emissions'!$AM11)</f>
        <v>-0.75726147966386348</v>
      </c>
      <c r="C45" s="165">
        <f>(C12-'Historic &amp; Future Emissions'!$AM11)/('Historic &amp; Future Emissions'!$AM11)</f>
        <v>-0.61022137583227276</v>
      </c>
      <c r="D45" s="213">
        <f>(D12-'Historic &amp; Future Emissions'!$AM11)/('Historic &amp; Future Emissions'!$AM11)</f>
        <v>-0.54606236048882295</v>
      </c>
      <c r="E45" s="165">
        <f>(E12-'Historic &amp; Future Emissions'!$AM11)/('Historic &amp; Future Emissions'!$AM11)</f>
        <v>-0.82346289430099096</v>
      </c>
      <c r="F45" s="165">
        <f>(F12-'Historic &amp; Future Emissions'!$AM11)/('Historic &amp; Future Emissions'!$AM11)</f>
        <v>-0.70766603187420385</v>
      </c>
      <c r="G45" s="214">
        <f>(G12-'Historic &amp; Future Emissions'!$AM11)/('Historic &amp; Future Emissions'!$AM11)</f>
        <v>-0.64693739149130636</v>
      </c>
    </row>
    <row r="46" spans="1:7" x14ac:dyDescent="0.2">
      <c r="A46" s="23"/>
      <c r="B46" s="23"/>
      <c r="C46" s="64"/>
      <c r="D46" s="64"/>
      <c r="E46" s="64"/>
      <c r="F46" s="64"/>
      <c r="G46" s="64"/>
    </row>
    <row r="47" spans="1:7" x14ac:dyDescent="0.2">
      <c r="A47" s="331" t="s">
        <v>167</v>
      </c>
      <c r="B47" s="331"/>
      <c r="C47" s="331"/>
      <c r="D47" s="331"/>
      <c r="E47" s="331"/>
    </row>
  </sheetData>
  <sheetProtection algorithmName="SHA-512" hashValue="UeJwtP5LOZ0ohzbuCnIpFwaNDRc9Nh1xMZtGOK/n7eI1NipR09pCingjdWLVdbeZQc7gCkJWeqMrGdVqDWnZiA==" saltValue="5/8UBxvcpU2UPQ5fqveO3w==" spinCount="100000" sheet="1" objects="1" scenarios="1" sort="0" autoFilter="0"/>
  <mergeCells count="16">
    <mergeCell ref="T4:U4"/>
    <mergeCell ref="V4:W4"/>
    <mergeCell ref="B4:D4"/>
    <mergeCell ref="E4:G4"/>
    <mergeCell ref="A3:G3"/>
    <mergeCell ref="A47:E47"/>
    <mergeCell ref="B26:D26"/>
    <mergeCell ref="E26:G26"/>
    <mergeCell ref="A36:G36"/>
    <mergeCell ref="B37:D37"/>
    <mergeCell ref="E37:G37"/>
    <mergeCell ref="B15:D15"/>
    <mergeCell ref="E15:G15"/>
    <mergeCell ref="A14:G14"/>
    <mergeCell ref="A25:G25"/>
    <mergeCell ref="A1:G1"/>
  </mergeCells>
  <phoneticPr fontId="33" type="noConversion"/>
  <hyperlinks>
    <hyperlink ref="A47:E47" r:id="rId1" display="Source: Author's calculations, see Methodology." xr:uid="{079D8DBC-8F5E-C44D-AA88-3458C989070C}"/>
  </hyperlinks>
  <pageMargins left="0.7" right="0.7" top="0.75" bottom="0.75" header="0.3" footer="0.3"/>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FC23-72D9-6041-8954-74C1B0C268D1}">
  <dimension ref="A1:M73"/>
  <sheetViews>
    <sheetView zoomScale="90" zoomScaleNormal="90" workbookViewId="0">
      <selection activeCell="A59" sqref="A59:I71"/>
    </sheetView>
  </sheetViews>
  <sheetFormatPr baseColWidth="10" defaultColWidth="10.6640625" defaultRowHeight="16" x14ac:dyDescent="0.2"/>
  <cols>
    <col min="1" max="1" width="20.83203125" customWidth="1"/>
    <col min="2" max="9" width="24.83203125" customWidth="1"/>
  </cols>
  <sheetData>
    <row r="1" spans="1:13" ht="27" x14ac:dyDescent="0.35">
      <c r="A1" s="330" t="s">
        <v>67</v>
      </c>
      <c r="B1" s="330"/>
      <c r="C1" s="330"/>
      <c r="D1" s="330"/>
      <c r="E1" s="330"/>
      <c r="F1" s="330"/>
      <c r="G1" s="330"/>
      <c r="H1" s="330"/>
      <c r="I1" s="330"/>
    </row>
    <row r="2" spans="1:13" s="19" customFormat="1" x14ac:dyDescent="0.2">
      <c r="A2" s="21"/>
      <c r="B2" s="21"/>
      <c r="C2" s="21"/>
      <c r="D2" s="21"/>
      <c r="E2" s="21"/>
      <c r="F2" s="21"/>
      <c r="G2" s="21"/>
      <c r="H2" s="21"/>
      <c r="I2" s="21"/>
    </row>
    <row r="3" spans="1:13" ht="21" x14ac:dyDescent="0.3">
      <c r="A3" s="333" t="s">
        <v>69</v>
      </c>
      <c r="B3" s="334"/>
      <c r="C3" s="334"/>
      <c r="D3" s="334"/>
      <c r="E3" s="334"/>
      <c r="F3" s="334"/>
      <c r="G3" s="334"/>
      <c r="H3" s="334"/>
      <c r="I3" s="335"/>
    </row>
    <row r="4" spans="1:13" ht="22" x14ac:dyDescent="0.3">
      <c r="A4" s="10"/>
      <c r="B4" s="323" t="s">
        <v>1</v>
      </c>
      <c r="C4" s="323"/>
      <c r="D4" s="323"/>
      <c r="E4" s="324"/>
      <c r="F4" s="325" t="s">
        <v>44</v>
      </c>
      <c r="G4" s="325"/>
      <c r="H4" s="325"/>
      <c r="I4" s="326"/>
    </row>
    <row r="5" spans="1:13" ht="17" thickBot="1" x14ac:dyDescent="0.25">
      <c r="A5" s="113" t="s">
        <v>45</v>
      </c>
      <c r="B5" s="48" t="s">
        <v>46</v>
      </c>
      <c r="C5" s="48" t="s">
        <v>47</v>
      </c>
      <c r="D5" s="48" t="s">
        <v>48</v>
      </c>
      <c r="E5" s="107" t="s">
        <v>49</v>
      </c>
      <c r="F5" s="48" t="s">
        <v>50</v>
      </c>
      <c r="G5" s="48" t="s">
        <v>51</v>
      </c>
      <c r="H5" s="48" t="s">
        <v>52</v>
      </c>
      <c r="I5" s="108" t="s">
        <v>53</v>
      </c>
    </row>
    <row r="6" spans="1:13" ht="17" thickTop="1" x14ac:dyDescent="0.2">
      <c r="A6" s="10" t="s">
        <v>18</v>
      </c>
      <c r="B6" s="206">
        <f>'[1]Argentina straightline'!$B$38</f>
        <v>274.0034999999998</v>
      </c>
      <c r="C6" s="175">
        <f>'[1]Argentina straightline'!$C$38</f>
        <v>274.0034999999998</v>
      </c>
      <c r="D6" s="175">
        <f>'[1]Argentina straightline'!$M$38</f>
        <v>332.75437499999998</v>
      </c>
      <c r="E6" s="176">
        <f>'[1]Argentina straightline'!$N$38</f>
        <v>332.75437499999998</v>
      </c>
      <c r="F6" s="180" t="s">
        <v>54</v>
      </c>
      <c r="G6" s="180" t="s">
        <v>54</v>
      </c>
      <c r="H6" s="180" t="s">
        <v>54</v>
      </c>
      <c r="I6" s="181" t="s">
        <v>54</v>
      </c>
    </row>
    <row r="7" spans="1:13" x14ac:dyDescent="0.2">
      <c r="A7" s="10" t="s">
        <v>19</v>
      </c>
      <c r="B7" s="175">
        <f>'[1]Brazil straightline'!$B$38</f>
        <v>1183.6163645067115</v>
      </c>
      <c r="C7" s="175">
        <f>'[1]Brazil straightline'!$C$38</f>
        <v>1186.0163645067107</v>
      </c>
      <c r="D7" s="175">
        <f>'[1]Brazil straightline'!$M$38</f>
        <v>1267.2704556333886</v>
      </c>
      <c r="E7" s="176">
        <f>'[1]Brazil straightline'!$N$38</f>
        <v>1267.2704556333886</v>
      </c>
      <c r="F7" s="180" t="s">
        <v>54</v>
      </c>
      <c r="G7" s="180" t="s">
        <v>54</v>
      </c>
      <c r="H7" s="180" t="s">
        <v>54</v>
      </c>
      <c r="I7" s="181" t="s">
        <v>54</v>
      </c>
    </row>
    <row r="8" spans="1:13" x14ac:dyDescent="0.2">
      <c r="A8" s="10" t="s">
        <v>20</v>
      </c>
      <c r="B8" s="175">
        <f>'[1]China straightline'!$B$41</f>
        <v>7866.0000000000036</v>
      </c>
      <c r="C8" s="175">
        <f>'[1]China straightline'!$C$41</f>
        <v>8168.4000000000051</v>
      </c>
      <c r="D8" s="175">
        <f>'[1]China straightline'!$M$41</f>
        <v>9147.7499999999982</v>
      </c>
      <c r="E8" s="176">
        <f>'[1]China straightline'!$N$41</f>
        <v>9939.7500000000018</v>
      </c>
      <c r="F8" s="180">
        <f>'[1]China straightline'!$F$41</f>
        <v>9364.2857142857065</v>
      </c>
      <c r="G8" s="180">
        <f>'[1]China straightline'!$G$41</f>
        <v>9724.2857142857101</v>
      </c>
      <c r="H8" s="180">
        <f>'[1]China straightline'!$O$41</f>
        <v>10164.166666666662</v>
      </c>
      <c r="I8" s="181">
        <f>'[1]China straightline'!$P$41</f>
        <v>11044.166666666668</v>
      </c>
      <c r="M8" s="18"/>
    </row>
    <row r="9" spans="1:13" x14ac:dyDescent="0.2">
      <c r="A9" s="10" t="s">
        <v>21</v>
      </c>
      <c r="B9" s="175">
        <f>'[1]India straightline'!$B$38</f>
        <v>1894.1999999999985</v>
      </c>
      <c r="C9" s="175">
        <f>'[1]India straightline'!$C$38</f>
        <v>1969.1999999999982</v>
      </c>
      <c r="D9" s="175">
        <f>'[1]India straightline'!$M$38</f>
        <v>3082.5</v>
      </c>
      <c r="E9" s="176">
        <f>'[1]India straightline'!$N$38</f>
        <v>3082.5</v>
      </c>
      <c r="F9" s="180">
        <f>'[1]India straightline'!$F$38</f>
        <v>2455.4444444444443</v>
      </c>
      <c r="G9" s="180">
        <f>'[1]India straightline'!$G$38</f>
        <v>2552.6666666666661</v>
      </c>
      <c r="H9" s="180">
        <f>'[1]India straightline'!$O$38</f>
        <v>3596.25</v>
      </c>
      <c r="I9" s="181">
        <f>'[1]India straightline'!$P$38</f>
        <v>3596.25</v>
      </c>
    </row>
    <row r="10" spans="1:13" x14ac:dyDescent="0.2">
      <c r="A10" s="10" t="s">
        <v>22</v>
      </c>
      <c r="B10" s="175">
        <f>'[1]Indonesia straightline'!$B$38</f>
        <v>969.78694200000041</v>
      </c>
      <c r="C10" s="175">
        <f>'[1]Indonesia straightline'!$C$38</f>
        <v>991.38694199999986</v>
      </c>
      <c r="D10" s="175">
        <f>'[1]Indonesia straightline'!$M$38</f>
        <v>1587.9836774999994</v>
      </c>
      <c r="E10" s="176">
        <f>'[1]Indonesia straightline'!$N$38</f>
        <v>1587.9836774999994</v>
      </c>
      <c r="F10" s="180">
        <f>'[1]Indonesia straightline'!$F$38</f>
        <v>1154.5082642857139</v>
      </c>
      <c r="G10" s="180">
        <f>'[1]Indonesia straightline'!$G$38</f>
        <v>1180.2225499999993</v>
      </c>
      <c r="H10" s="180">
        <f>'[1]Indonesia straightline'!$O$38</f>
        <v>1764.4263083333333</v>
      </c>
      <c r="I10" s="181">
        <f>'[1]Indonesia straightline'!$P$38</f>
        <v>1764.4263083333333</v>
      </c>
    </row>
    <row r="11" spans="1:13" x14ac:dyDescent="0.2">
      <c r="A11" s="10" t="s">
        <v>31</v>
      </c>
      <c r="B11" s="175">
        <f>'[1]Mexico straightline'!$B$38</f>
        <v>340.32000000000016</v>
      </c>
      <c r="C11" s="175">
        <f>'[1]Mexico straightline'!$C$38</f>
        <v>346.31999999999994</v>
      </c>
      <c r="D11" s="175">
        <f>'[1]Mexico straightline'!$M$38</f>
        <v>447.9</v>
      </c>
      <c r="E11" s="176">
        <f>'[1]Mexico straightline'!$N$38</f>
        <v>505.64999999999992</v>
      </c>
      <c r="F11" s="180" t="s">
        <v>54</v>
      </c>
      <c r="G11" s="180" t="s">
        <v>54</v>
      </c>
      <c r="H11" s="180" t="s">
        <v>54</v>
      </c>
      <c r="I11" s="181" t="s">
        <v>54</v>
      </c>
    </row>
    <row r="12" spans="1:13" x14ac:dyDescent="0.2">
      <c r="A12" s="10" t="s">
        <v>23</v>
      </c>
      <c r="B12" s="175">
        <f>'[1]Saudi Arabia straightline'!$B$38</f>
        <v>443.68816799999985</v>
      </c>
      <c r="C12" s="175">
        <f>'[1]Saudi Arabia straightline'!$C$38</f>
        <v>461.68816800000025</v>
      </c>
      <c r="D12" s="175">
        <f>'[1]Saudi Arabia straightline'!$M$38</f>
        <v>387.36021000000011</v>
      </c>
      <c r="E12" s="176">
        <f>'[1]Saudi Arabia straightline'!$N$38</f>
        <v>593.61020999999982</v>
      </c>
      <c r="F12" s="180">
        <f>'[1]Saudi Arabia straightline'!$F$38</f>
        <v>528.20019999999977</v>
      </c>
      <c r="G12" s="180">
        <f>'[1]Saudi Arabia straightline'!$G$38</f>
        <v>549.62877142857201</v>
      </c>
      <c r="H12" s="180">
        <f>'[1]Saudi Arabia straightline'!$O$38</f>
        <v>430.4002333333334</v>
      </c>
      <c r="I12" s="181">
        <f>'[1]Saudi Arabia straightline'!$P$38</f>
        <v>659.56690000000026</v>
      </c>
    </row>
    <row r="13" spans="1:13" x14ac:dyDescent="0.2">
      <c r="A13" s="10" t="s">
        <v>24</v>
      </c>
      <c r="B13" s="175">
        <f>'[1]South Africa straightline'!$B$38</f>
        <v>262.6912200000001</v>
      </c>
      <c r="C13" s="175">
        <f>'[1]South Africa straightline'!$C$38</f>
        <v>272.29122000000024</v>
      </c>
      <c r="D13" s="175">
        <f>'[1]South Africa straightline'!$M$38</f>
        <v>242.86402499999988</v>
      </c>
      <c r="E13" s="176">
        <f>'[1]South Africa straightline'!$N$38</f>
        <v>295.36402499999986</v>
      </c>
      <c r="F13" s="180" t="s">
        <v>54</v>
      </c>
      <c r="G13" s="180" t="s">
        <v>54</v>
      </c>
      <c r="H13" s="180" t="s">
        <v>54</v>
      </c>
      <c r="I13" s="181" t="s">
        <v>54</v>
      </c>
    </row>
    <row r="14" spans="1:13" x14ac:dyDescent="0.2">
      <c r="A14" s="10" t="s">
        <v>30</v>
      </c>
      <c r="B14" s="175">
        <f>'[1]South Korea straightline'!$B$38</f>
        <v>389.52000000000015</v>
      </c>
      <c r="C14" s="175">
        <f>'[1]South Korea straightline'!$C$38</f>
        <v>384.12000000000029</v>
      </c>
      <c r="D14" s="175">
        <f>'[1]South Korea straightline'!$M$38</f>
        <v>347.39999999999986</v>
      </c>
      <c r="E14" s="176">
        <f>'[1]South Korea straightline'!$N$38</f>
        <v>347.39999999999986</v>
      </c>
      <c r="F14" s="180" t="s">
        <v>54</v>
      </c>
      <c r="G14" s="180" t="s">
        <v>54</v>
      </c>
      <c r="H14" s="180" t="s">
        <v>54</v>
      </c>
      <c r="I14" s="181" t="s">
        <v>54</v>
      </c>
    </row>
    <row r="15" spans="1:13" x14ac:dyDescent="0.2">
      <c r="A15" s="38" t="s">
        <v>55</v>
      </c>
      <c r="B15" s="76">
        <f>'[1]Turkiye straightline'!$B$38</f>
        <v>334.67340000000013</v>
      </c>
      <c r="C15" s="76">
        <f>'[1]Turkiye straightline'!$C$38</f>
        <v>361.07340000000022</v>
      </c>
      <c r="D15" s="76">
        <f>'[1]Turkiye straightline'!$M$38</f>
        <v>531.59175000000016</v>
      </c>
      <c r="E15" s="178">
        <f>'[1]Turkiye straightline'!$N$38</f>
        <v>531.59175000000016</v>
      </c>
      <c r="F15" s="182">
        <f>'[1]Turkiye straightline'!$F$38</f>
        <v>358.57864285714277</v>
      </c>
      <c r="G15" s="182">
        <f>'[1]Turkiye straightline'!$G$38</f>
        <v>386.86435714285722</v>
      </c>
      <c r="H15" s="182">
        <f>'[1]Turkiye straightline'!$O$38</f>
        <v>554.70443478260859</v>
      </c>
      <c r="I15" s="183">
        <f>'[1]Turkiye straightline'!$P$38</f>
        <v>554.70443478260859</v>
      </c>
    </row>
    <row r="16" spans="1:13" x14ac:dyDescent="0.2">
      <c r="A16" s="23"/>
      <c r="B16" s="23"/>
      <c r="C16" s="23"/>
      <c r="D16" s="23"/>
      <c r="E16" s="23"/>
      <c r="F16" s="23"/>
      <c r="G16" s="23"/>
      <c r="H16" s="23"/>
      <c r="I16" s="23"/>
    </row>
    <row r="17" spans="1:9" ht="19" x14ac:dyDescent="0.25">
      <c r="A17" s="333" t="s">
        <v>111</v>
      </c>
      <c r="B17" s="334"/>
      <c r="C17" s="334"/>
      <c r="D17" s="334"/>
      <c r="E17" s="334"/>
      <c r="F17" s="334"/>
      <c r="G17" s="334"/>
      <c r="H17" s="334"/>
      <c r="I17" s="335"/>
    </row>
    <row r="18" spans="1:9" ht="22" x14ac:dyDescent="0.3">
      <c r="A18" s="104"/>
      <c r="B18" s="322" t="s">
        <v>1</v>
      </c>
      <c r="C18" s="323"/>
      <c r="D18" s="323"/>
      <c r="E18" s="324"/>
      <c r="F18" s="325" t="s">
        <v>44</v>
      </c>
      <c r="G18" s="325"/>
      <c r="H18" s="325"/>
      <c r="I18" s="326"/>
    </row>
    <row r="19" spans="1:9" ht="17" thickBot="1" x14ac:dyDescent="0.25">
      <c r="A19" s="116" t="s">
        <v>45</v>
      </c>
      <c r="B19" s="117" t="s">
        <v>46</v>
      </c>
      <c r="C19" s="48" t="s">
        <v>47</v>
      </c>
      <c r="D19" s="48" t="s">
        <v>48</v>
      </c>
      <c r="E19" s="107" t="s">
        <v>49</v>
      </c>
      <c r="F19" s="48" t="s">
        <v>50</v>
      </c>
      <c r="G19" s="48" t="s">
        <v>51</v>
      </c>
      <c r="H19" s="48" t="s">
        <v>52</v>
      </c>
      <c r="I19" s="108" t="s">
        <v>53</v>
      </c>
    </row>
    <row r="20" spans="1:9" ht="17" thickTop="1" x14ac:dyDescent="0.2">
      <c r="A20" s="104" t="s">
        <v>18</v>
      </c>
      <c r="B20" s="145">
        <f>(B6-'Historic &amp; Future Emissions'!$AI$13)/('Historic &amp; Future Emissions'!$AI$13)</f>
        <v>-0.31456317756847141</v>
      </c>
      <c r="C20" s="215">
        <f>(C6-'Historic &amp; Future Emissions'!$AI$13)/('Historic &amp; Future Emissions'!$AI$13)</f>
        <v>-0.31456317756847141</v>
      </c>
      <c r="D20" s="215">
        <f>(D6-'Historic &amp; Future Emissions'!$AI$13)/('Historic &amp; Future Emissions'!$AI$13)</f>
        <v>-0.16759420427042199</v>
      </c>
      <c r="E20" s="119">
        <f>(E6-'Historic &amp; Future Emissions'!$AI$13)/('Historic &amp; Future Emissions'!$AI$13)</f>
        <v>-0.16759420427042199</v>
      </c>
      <c r="F20" s="216" t="s">
        <v>54</v>
      </c>
      <c r="G20" s="219" t="s">
        <v>54</v>
      </c>
      <c r="H20" s="219" t="s">
        <v>54</v>
      </c>
      <c r="I20" s="221" t="s">
        <v>54</v>
      </c>
    </row>
    <row r="21" spans="1:9" x14ac:dyDescent="0.2">
      <c r="A21" s="104" t="s">
        <v>19</v>
      </c>
      <c r="B21" s="145">
        <f>(B7-'Historic &amp; Future Emissions'!$AI$14)/('Historic &amp; Future Emissions'!$AI$14)</f>
        <v>-0.53787478262271116</v>
      </c>
      <c r="C21" s="209">
        <f>(C7-'Historic &amp; Future Emissions'!$AI$14)/('Historic &amp; Future Emissions'!$AI$14)</f>
        <v>-0.53693773869955852</v>
      </c>
      <c r="D21" s="209">
        <f>(D7-'Historic &amp; Future Emissions'!AI14)/('Historic &amp; Future Emissions'!AI14)</f>
        <v>-0.50521330023223521</v>
      </c>
      <c r="E21" s="119">
        <f>(E7-'Historic &amp; Future Emissions'!$AI$14)/('Historic &amp; Future Emissions'!$AI$14)</f>
        <v>-0.50521330023223521</v>
      </c>
      <c r="F21" s="217" t="s">
        <v>54</v>
      </c>
      <c r="G21" s="220" t="s">
        <v>54</v>
      </c>
      <c r="H21" s="220" t="s">
        <v>54</v>
      </c>
      <c r="I21" s="221" t="s">
        <v>54</v>
      </c>
    </row>
    <row r="22" spans="1:9" x14ac:dyDescent="0.2">
      <c r="A22" s="104" t="s">
        <v>20</v>
      </c>
      <c r="B22" s="145">
        <f>(B8-'Historic &amp; Future Emissions'!$AI$15)/('Historic &amp; Future Emissions'!$AI$15)</f>
        <v>2.9042386185243803E-2</v>
      </c>
      <c r="C22" s="209">
        <f>(C8-'Historic &amp; Future Emissions'!$AI$15)/('Historic &amp; Future Emissions'!$AI$15)</f>
        <v>6.8602825745683549E-2</v>
      </c>
      <c r="D22" s="209">
        <f>(D8-'Historic &amp; Future Emissions'!$AI$15)/('Historic &amp; Future Emissions'!$AI$15)</f>
        <v>0.19672291993720542</v>
      </c>
      <c r="E22" s="119">
        <f>(E8-'Historic &amp; Future Emissions'!$AI$15)/('Historic &amp; Future Emissions'!$AI$15)</f>
        <v>0.30033359497645234</v>
      </c>
      <c r="F22" s="218">
        <f>(F8-'Historic &amp; Future Emissions'!$AI$15)/('Historic &amp; Future Emissions'!$AI$15)</f>
        <v>0.22505045974433627</v>
      </c>
      <c r="G22" s="209">
        <f>(G8-'Historic &amp; Future Emissions'!$AI$15)/('Historic &amp; Future Emissions'!$AI$15)</f>
        <v>0.27214622112581244</v>
      </c>
      <c r="H22" s="209">
        <f>(H8-'Historic &amp; Future Emissions'!$AI$15)/('Historic &amp; Future Emissions'!$AI$15)</f>
        <v>0.32969213326356128</v>
      </c>
      <c r="I22" s="211">
        <f>(I8-'Historic &amp; Future Emissions'!$AI$15)/('Historic &amp; Future Emissions'!$AI$15)</f>
        <v>0.44481510552939141</v>
      </c>
    </row>
    <row r="23" spans="1:9" x14ac:dyDescent="0.2">
      <c r="A23" s="104" t="s">
        <v>21</v>
      </c>
      <c r="B23" s="145">
        <f>(B9-'Historic &amp; Future Emissions'!$AI$16)/('Historic &amp; Future Emissions'!$AI$16)</f>
        <v>-4.0303989867005216E-2</v>
      </c>
      <c r="C23" s="209">
        <f>(C9-'Historic &amp; Future Emissions'!$AI$16)/('Historic &amp; Future Emissions'!$AI$16)</f>
        <v>-2.3052564914511835E-3</v>
      </c>
      <c r="D23" s="209">
        <f>(D9-'Historic &amp; Future Emissions'!$AI$16)/('Historic &amp; Future Emissions'!$AI$16)</f>
        <v>0.56174794173527554</v>
      </c>
      <c r="E23" s="119">
        <f>(E9-'Historic &amp; Future Emissions'!$AI$16)/('Historic &amp; Future Emissions'!$AI$16)</f>
        <v>0.56174794173527554</v>
      </c>
      <c r="F23" s="218">
        <f>(F9-'Historic &amp; Future Emissions'!$AI$16)/('Historic &amp; Future Emissions'!$AI$16)</f>
        <v>0.24405038350573494</v>
      </c>
      <c r="G23" s="209">
        <f>(G9-'Historic &amp; Future Emissions'!$AI$16)/('Historic &amp; Future Emissions'!$AI$16)</f>
        <v>0.29330800084441599</v>
      </c>
      <c r="H23" s="209">
        <f>(H9-'Historic &amp; Future Emissions'!$AI$16)/('Historic &amp; Future Emissions'!$AI$16)</f>
        <v>0.82203926535782146</v>
      </c>
      <c r="I23" s="211">
        <f>(I9-'Historic &amp; Future Emissions'!$AI$16)/('Historic &amp; Future Emissions'!$AI$16)</f>
        <v>0.82203926535782146</v>
      </c>
    </row>
    <row r="24" spans="1:9" x14ac:dyDescent="0.2">
      <c r="A24" s="104" t="s">
        <v>22</v>
      </c>
      <c r="B24" s="145">
        <f>(B10-'Historic &amp; Future Emissions'!$AI17)/('Historic &amp; Future Emissions'!$AI17)</f>
        <v>-0.25807090221774492</v>
      </c>
      <c r="C24" s="209">
        <f>(C10-'Historic &amp; Future Emissions'!$AI17)/('Historic &amp; Future Emissions'!$AI17)</f>
        <v>-0.24154596481340496</v>
      </c>
      <c r="D24" s="209">
        <f>(D10-'Historic &amp; Future Emissions'!$AI17)/('Historic &amp; Future Emissions'!$AI17)</f>
        <v>0.2148764291574897</v>
      </c>
      <c r="E24" s="119">
        <f>(E10-'Historic &amp; Future Emissions'!$AI17)/('Historic &amp; Future Emissions'!$AI17)</f>
        <v>0.2148764291574897</v>
      </c>
      <c r="F24" s="218">
        <f>(F10-'Historic &amp; Future Emissions'!$AI17)/('Historic &amp; Future Emissions'!$AI17)</f>
        <v>-0.1167510740687446</v>
      </c>
      <c r="G24" s="209">
        <f>(G10-'Historic &amp; Future Emissions'!$AI17)/('Historic &amp; Future Emissions'!$AI17)</f>
        <v>-9.7078529539768227E-2</v>
      </c>
      <c r="H24" s="209">
        <f>(H10-'Historic &amp; Future Emissions'!$AI17)/('Historic &amp; Future Emissions'!$AI17)</f>
        <v>0.3498626990638779</v>
      </c>
      <c r="I24" s="211">
        <f>(I10-'Historic &amp; Future Emissions'!$AI17)/('Historic &amp; Future Emissions'!$AI17)</f>
        <v>0.3498626990638779</v>
      </c>
    </row>
    <row r="25" spans="1:9" x14ac:dyDescent="0.2">
      <c r="A25" s="104" t="s">
        <v>31</v>
      </c>
      <c r="B25" s="145">
        <f>(B11-'Historic &amp; Future Emissions'!$AI18)/('Historic &amp; Future Emissions'!$AI18)</f>
        <v>-0.44156348833392434</v>
      </c>
      <c r="C25" s="209">
        <f>(C11-'Historic &amp; Future Emissions'!$AI18)/('Historic &amp; Future Emissions'!$AI18)</f>
        <v>-0.43171799271216738</v>
      </c>
      <c r="D25" s="209">
        <f>(D11-'Historic &amp; Future Emissions'!$AI18)/('Historic &amp; Future Emissions'!$AI18)</f>
        <v>-0.26503375183581579</v>
      </c>
      <c r="E25" s="119">
        <f>(E11-'Historic &amp; Future Emissions'!$AI18)/('Historic &amp; Future Emissions'!$AI18)</f>
        <v>-0.17027085647640164</v>
      </c>
      <c r="F25" s="217" t="s">
        <v>54</v>
      </c>
      <c r="G25" s="220" t="s">
        <v>54</v>
      </c>
      <c r="H25" s="220" t="s">
        <v>54</v>
      </c>
      <c r="I25" s="221" t="s">
        <v>54</v>
      </c>
    </row>
    <row r="26" spans="1:9" x14ac:dyDescent="0.2">
      <c r="A26" s="104" t="s">
        <v>23</v>
      </c>
      <c r="B26" s="145">
        <f>(B12-'Historic &amp; Future Emissions'!$AI19)/('Historic &amp; Future Emissions'!$AI19)</f>
        <v>4.9776808233762855E-2</v>
      </c>
      <c r="C26" s="209">
        <f>(C12-'Historic &amp; Future Emissions'!$AI19)/('Historic &amp; Future Emissions'!$AI19)</f>
        <v>9.2365238376908243E-2</v>
      </c>
      <c r="D26" s="209">
        <f>(D12-'Historic &amp; Future Emissions'!$AI19)/('Historic &amp; Future Emissions'!$AI19)</f>
        <v>-8.349648645451288E-2</v>
      </c>
      <c r="E26" s="119">
        <f>(E12-'Historic &amp; Future Emissions'!$AI19)/('Historic &amp; Future Emissions'!$AI19)</f>
        <v>0.40449594226901658</v>
      </c>
      <c r="F26" s="218">
        <f>(F12-'Historic &amp; Future Emissions'!$AI19)/('Historic &amp; Future Emissions'!$AI19)</f>
        <v>0.24973429551638424</v>
      </c>
      <c r="G26" s="209">
        <f>(G12-'Historic &amp; Future Emissions'!$AI19)/('Historic &amp; Future Emissions'!$AI19)</f>
        <v>0.30043480759155811</v>
      </c>
      <c r="H26" s="209">
        <f>(H12-'Historic &amp; Future Emissions'!$AI19)/('Historic &amp; Future Emissions'!$AI19)</f>
        <v>1.8337237272763342E-2</v>
      </c>
      <c r="I26" s="211">
        <f>(I12-'Historic &amp; Future Emissions'!$AI19)/('Historic &amp; Future Emissions'!$AI19)</f>
        <v>0.56055104696557501</v>
      </c>
    </row>
    <row r="27" spans="1:9" x14ac:dyDescent="0.2">
      <c r="A27" s="104" t="s">
        <v>24</v>
      </c>
      <c r="B27" s="145">
        <f>(B12-'Historic &amp; Future Emissions'!$AI20)/('Historic &amp; Future Emissions'!$AI20)</f>
        <v>-0.14986061902604064</v>
      </c>
      <c r="C27" s="209">
        <f>(C12-'Historic &amp; Future Emissions'!$AI20)/('Historic &amp; Future Emissions'!$AI20)</f>
        <v>-0.11537128628924426</v>
      </c>
      <c r="D27" s="209">
        <f>(D12-'Historic &amp; Future Emissions'!$AI20)/('Historic &amp; Future Emissions'!$AI20)</f>
        <v>-0.2577891571286095</v>
      </c>
      <c r="E27" s="119">
        <f>(E12-'Historic &amp; Future Emissions'!$AI20)/('Historic &amp; Future Emissions'!$AI20)</f>
        <v>0.13740111381383974</v>
      </c>
      <c r="F27" s="217" t="s">
        <v>54</v>
      </c>
      <c r="G27" s="220" t="s">
        <v>54</v>
      </c>
      <c r="H27" s="220" t="s">
        <v>54</v>
      </c>
      <c r="I27" s="221" t="s">
        <v>54</v>
      </c>
    </row>
    <row r="28" spans="1:9" x14ac:dyDescent="0.2">
      <c r="A28" s="104" t="s">
        <v>30</v>
      </c>
      <c r="B28" s="145">
        <f>(B15-'Historic &amp; Future Emissions'!$AI21)/('Historic &amp; Future Emissions'!$AI21)</f>
        <v>-0.37670418931283217</v>
      </c>
      <c r="C28" s="209">
        <f>(C15-'Historic &amp; Future Emissions'!$AI21)/('Historic &amp; Future Emissions'!$AI21)</f>
        <v>-0.32753682374944626</v>
      </c>
      <c r="D28" s="209">
        <f>(D15-'Historic &amp; Future Emissions'!$AI21)/('Historic &amp; Future Emissions'!$AI21)</f>
        <v>-9.9634127753797253E-3</v>
      </c>
      <c r="E28" s="119">
        <f>(E15-'Historic &amp; Future Emissions'!$AI21)/('Historic &amp; Future Emissions'!$AI21)</f>
        <v>-9.9634127753797253E-3</v>
      </c>
      <c r="F28" s="217" t="s">
        <v>54</v>
      </c>
      <c r="G28" s="220" t="s">
        <v>54</v>
      </c>
      <c r="H28" s="220" t="s">
        <v>54</v>
      </c>
      <c r="I28" s="221" t="s">
        <v>54</v>
      </c>
    </row>
    <row r="29" spans="1:9" x14ac:dyDescent="0.2">
      <c r="A29" s="103" t="s">
        <v>55</v>
      </c>
      <c r="B29" s="212">
        <f>(B15-'Historic &amp; Future Emissions'!$AI22)/('Historic &amp; Future Emissions'!$AI22)</f>
        <v>0.2487478066140886</v>
      </c>
      <c r="C29" s="165">
        <f>(C15-'Historic &amp; Future Emissions'!$AI22)/('Historic &amp; Future Emissions'!$AI22)</f>
        <v>0.34725262383174632</v>
      </c>
      <c r="D29" s="165">
        <f>(D15-'Historic &amp; Future Emissions'!$AI22)/('Historic &amp; Future Emissions'!$AI22)</f>
        <v>0.98349803667290225</v>
      </c>
      <c r="E29" s="213">
        <f>(E15-'Historic &amp; Future Emissions'!$AI22)/('Historic &amp; Future Emissions'!$AI22)</f>
        <v>0.98349803667290225</v>
      </c>
      <c r="F29" s="222">
        <f>(F15-'Historic &amp; Future Emissions'!$AI22)/('Historic &amp; Future Emissions'!$AI22)</f>
        <v>0.33794407851509406</v>
      </c>
      <c r="G29" s="165">
        <f>(G15-'Historic &amp; Future Emissions'!$AI22)/('Historic &amp; Future Emissions'!$AI22)</f>
        <v>0.44348495410544186</v>
      </c>
      <c r="H29" s="165">
        <f>(H15-'Historic &amp; Future Emissions'!$AI22)/('Historic &amp; Future Emissions'!$AI22)</f>
        <v>1.0697370817456362</v>
      </c>
      <c r="I29" s="214">
        <f>(I15-'Historic &amp; Future Emissions'!$AI22)/('Historic &amp; Future Emissions'!$AI22)</f>
        <v>1.0697370817456362</v>
      </c>
    </row>
    <row r="30" spans="1:9" x14ac:dyDescent="0.2">
      <c r="A30" s="23"/>
      <c r="B30" s="23"/>
      <c r="C30" s="23"/>
      <c r="D30" s="23"/>
      <c r="E30" s="23"/>
      <c r="F30" s="23"/>
      <c r="G30" s="23"/>
      <c r="H30" s="23"/>
      <c r="I30" s="23"/>
    </row>
    <row r="31" spans="1:9" ht="19" x14ac:dyDescent="0.25">
      <c r="A31" s="333" t="s">
        <v>112</v>
      </c>
      <c r="B31" s="334"/>
      <c r="C31" s="334"/>
      <c r="D31" s="334"/>
      <c r="E31" s="334"/>
      <c r="F31" s="334"/>
      <c r="G31" s="334"/>
      <c r="H31" s="334"/>
      <c r="I31" s="335"/>
    </row>
    <row r="32" spans="1:9" ht="22" x14ac:dyDescent="0.3">
      <c r="A32" s="104"/>
      <c r="B32" s="322" t="s">
        <v>1</v>
      </c>
      <c r="C32" s="323"/>
      <c r="D32" s="323"/>
      <c r="E32" s="324"/>
      <c r="F32" s="325" t="s">
        <v>44</v>
      </c>
      <c r="G32" s="325"/>
      <c r="H32" s="325"/>
      <c r="I32" s="326"/>
    </row>
    <row r="33" spans="1:11" ht="17" thickBot="1" x14ac:dyDescent="0.25">
      <c r="A33" s="116" t="s">
        <v>45</v>
      </c>
      <c r="B33" s="117" t="s">
        <v>46</v>
      </c>
      <c r="C33" s="48" t="s">
        <v>47</v>
      </c>
      <c r="D33" s="48" t="s">
        <v>48</v>
      </c>
      <c r="E33" s="107" t="s">
        <v>49</v>
      </c>
      <c r="F33" s="48" t="s">
        <v>50</v>
      </c>
      <c r="G33" s="48" t="s">
        <v>51</v>
      </c>
      <c r="H33" s="48" t="s">
        <v>52</v>
      </c>
      <c r="I33" s="108" t="s">
        <v>53</v>
      </c>
    </row>
    <row r="34" spans="1:11" ht="17" thickTop="1" x14ac:dyDescent="0.2">
      <c r="A34" s="104" t="s">
        <v>18</v>
      </c>
      <c r="B34" s="223">
        <f>(B6-'Historic &amp; Future Emissions'!$AM13)/('Historic &amp; Future Emissions'!$AM13)</f>
        <v>-0.21035854566732209</v>
      </c>
      <c r="C34" s="215">
        <f>(C6-'Historic &amp; Future Emissions'!$AM13)/('Historic &amp; Future Emissions'!$AM13)</f>
        <v>-0.21035854566732209</v>
      </c>
      <c r="D34" s="215">
        <f>(D6-'Historic &amp; Future Emissions'!$AM13)/('Historic &amp; Future Emissions'!$AM13)</f>
        <v>-4.1046378566107919E-2</v>
      </c>
      <c r="E34" s="224">
        <f>(E6-'Historic &amp; Future Emissions'!$AM13)/('Historic &amp; Future Emissions'!$AM13)</f>
        <v>-4.1046378566107919E-2</v>
      </c>
      <c r="F34" s="225" t="s">
        <v>54</v>
      </c>
      <c r="G34" s="226" t="s">
        <v>54</v>
      </c>
      <c r="H34" s="219" t="s">
        <v>54</v>
      </c>
      <c r="I34" s="228" t="s">
        <v>54</v>
      </c>
    </row>
    <row r="35" spans="1:11" x14ac:dyDescent="0.2">
      <c r="A35" s="104" t="s">
        <v>19</v>
      </c>
      <c r="B35" s="145">
        <f>(B7-'Historic &amp; Future Emissions'!$AM14)/('Historic &amp; Future Emissions'!$AM14)</f>
        <v>-0.3513579467375561</v>
      </c>
      <c r="C35" s="209">
        <f>(C7-'Historic &amp; Future Emissions'!$AM14)/('Historic &amp; Future Emissions'!$AM14)</f>
        <v>-0.35004270560494627</v>
      </c>
      <c r="D35" s="209">
        <f>(D7-'Historic &amp; Future Emissions'!$AM14)/('Historic &amp; Future Emissions'!$AM14)</f>
        <v>-0.30551407108716694</v>
      </c>
      <c r="E35" s="119">
        <f>(E7-'Historic &amp; Future Emissions'!$AM14)/('Historic &amp; Future Emissions'!$AM14)</f>
        <v>-0.30551407108716694</v>
      </c>
      <c r="F35" s="227" t="s">
        <v>54</v>
      </c>
      <c r="G35" s="87" t="s">
        <v>54</v>
      </c>
      <c r="H35" s="220" t="s">
        <v>54</v>
      </c>
      <c r="I35" s="221" t="s">
        <v>54</v>
      </c>
    </row>
    <row r="36" spans="1:11" x14ac:dyDescent="0.2">
      <c r="A36" s="104" t="s">
        <v>20</v>
      </c>
      <c r="B36" s="145">
        <f>(B8-'Historic &amp; Future Emissions'!$AM15)/('Historic &amp; Future Emissions'!$AM15)</f>
        <v>-0.3419555615044837</v>
      </c>
      <c r="C36" s="209">
        <f>(C8-'Historic &amp; Future Emissions'!$AM15)/('Historic &amp; Future Emissions'!$AM15)</f>
        <v>-0.31665774327399238</v>
      </c>
      <c r="D36" s="209">
        <f>(D8-'Historic &amp; Future Emissions'!$AM15)/('Historic &amp; Future Emissions'!$AM15)</f>
        <v>-0.23472845000669271</v>
      </c>
      <c r="E36" s="119">
        <f>(E8-'Historic &amp; Future Emissions'!$AM15)/('Historic &amp; Future Emissions'!$AM15)</f>
        <v>-0.1684722594030249</v>
      </c>
      <c r="F36" s="218">
        <f>(F8-'Historic &amp; Future Emissions'!$AM15)/('Historic &amp; Future Emissions'!$AM15)</f>
        <v>-0.21661376369581498</v>
      </c>
      <c r="G36" s="209">
        <f>(G8-'Historic &amp; Future Emissions'!$AM15)/('Historic &amp; Future Emissions'!$AM15)</f>
        <v>-0.18649731342142034</v>
      </c>
      <c r="H36" s="209">
        <f>(H8-'Historic &amp; Future Emissions'!$AM15)/('Historic &amp; Future Emissions'!$AM15)</f>
        <v>-0.14969827778521433</v>
      </c>
      <c r="I36" s="211">
        <f>(I8-'Historic &amp; Future Emissions'!$AM15)/('Historic &amp; Future Emissions'!$AM15)</f>
        <v>-7.6080288225583298E-2</v>
      </c>
    </row>
    <row r="37" spans="1:11" x14ac:dyDescent="0.2">
      <c r="A37" s="104" t="s">
        <v>21</v>
      </c>
      <c r="B37" s="145">
        <f>(B9-'Historic &amp; Future Emissions'!$AM16)/('Historic &amp; Future Emissions'!$AM16)</f>
        <v>-0.28439743105402399</v>
      </c>
      <c r="C37" s="209">
        <f>(C9-'Historic &amp; Future Emissions'!$AM16)/('Historic &amp; Future Emissions'!$AM16)</f>
        <v>-0.25606346807706903</v>
      </c>
      <c r="D37" s="209">
        <f>(D9-'Historic &amp; Future Emissions'!$AM16)/('Historic &amp; Future Emissions'!$AM16)</f>
        <v>0.16452587835285229</v>
      </c>
      <c r="E37" s="119">
        <f>(E9-'Historic &amp; Future Emissions'!$AM16)/('Historic &amp; Future Emissions'!$AM16)</f>
        <v>0.16452587835285229</v>
      </c>
      <c r="F37" s="218">
        <f>(F9-'Historic &amp; Future Emissions'!$AM16)/('Historic &amp; Future Emissions'!$AM16)</f>
        <v>-7.2367040255215592E-2</v>
      </c>
      <c r="G37" s="209">
        <f>(G9-'Historic &amp; Future Emissions'!$AM16)/('Historic &amp; Future Emissions'!$AM16)</f>
        <v>-3.5637828988792572E-2</v>
      </c>
      <c r="H37" s="209">
        <f>(H9-'Historic &amp; Future Emissions'!$AM16)/('Historic &amp; Future Emissions'!$AM16)</f>
        <v>0.35861352474499436</v>
      </c>
      <c r="I37" s="211">
        <f>(I9-'Historic &amp; Future Emissions'!$AM16)/('Historic &amp; Future Emissions'!$AM16)</f>
        <v>0.35861352474499436</v>
      </c>
    </row>
    <row r="38" spans="1:11" x14ac:dyDescent="0.2">
      <c r="A38" s="104" t="s">
        <v>22</v>
      </c>
      <c r="B38" s="145">
        <f>(B10-'Historic &amp; Future Emissions'!$AM17)/('Historic &amp; Future Emissions'!$AM17)</f>
        <v>-0.45751825211798269</v>
      </c>
      <c r="C38" s="209">
        <f>(C10-'Historic &amp; Future Emissions'!$AM17)/('Historic &amp; Future Emissions'!$AM17)</f>
        <v>-0.44543559226066809</v>
      </c>
      <c r="D38" s="209">
        <f>(D10-'Historic &amp; Future Emissions'!$AM17)/('Historic &amp; Future Emissions'!$AM17)</f>
        <v>-0.11170987804627193</v>
      </c>
      <c r="E38" s="119">
        <f>(E10-'Historic &amp; Future Emissions'!$AM17)/('Historic &amp; Future Emissions'!$AM17)</f>
        <v>-0.11170987804627193</v>
      </c>
      <c r="F38" s="218">
        <f>(F10-'Historic &amp; Future Emissions'!$AM17)/('Historic &amp; Future Emissions'!$AM17)</f>
        <v>-0.35418839537855129</v>
      </c>
      <c r="G38" s="209">
        <f>(G10-'Historic &amp; Future Emissions'!$AM17)/('Historic &amp; Future Emissions'!$AM17)</f>
        <v>-0.3398042765007957</v>
      </c>
      <c r="H38" s="209">
        <f>(H10-'Historic &amp; Future Emissions'!$AM17)/('Historic &amp; Future Emissions'!$AM17)</f>
        <v>-1.3010975606968485E-2</v>
      </c>
      <c r="I38" s="211">
        <f>(I10-'Historic &amp; Future Emissions'!$AM17)/('Historic &amp; Future Emissions'!$AM17)</f>
        <v>-1.3010975606968485E-2</v>
      </c>
    </row>
    <row r="39" spans="1:11" x14ac:dyDescent="0.2">
      <c r="A39" s="104" t="s">
        <v>31</v>
      </c>
      <c r="B39" s="145">
        <f>(B11-'Historic &amp; Future Emissions'!$AM18)/('Historic &amp; Future Emissions'!$AM18)</f>
        <v>-0.401898066783831</v>
      </c>
      <c r="C39" s="209">
        <f>(C11-'Historic &amp; Future Emissions'!$AM18)/('Historic &amp; Future Emissions'!$AM18)</f>
        <v>-0.39135325131810206</v>
      </c>
      <c r="D39" s="209">
        <f>(D11-'Historic &amp; Future Emissions'!$AM18)/('Historic &amp; Future Emissions'!$AM18)</f>
        <v>-0.21282952548330408</v>
      </c>
      <c r="E39" s="119">
        <f>(E11-'Historic &amp; Future Emissions'!$AM18)/('Historic &amp; Future Emissions'!$AM18)</f>
        <v>-0.11133567662565919</v>
      </c>
      <c r="F39" s="227" t="s">
        <v>54</v>
      </c>
      <c r="G39" s="87" t="s">
        <v>54</v>
      </c>
      <c r="H39" s="220" t="s">
        <v>54</v>
      </c>
      <c r="I39" s="221" t="s">
        <v>54</v>
      </c>
    </row>
    <row r="40" spans="1:11" x14ac:dyDescent="0.2">
      <c r="A40" s="104" t="s">
        <v>23</v>
      </c>
      <c r="B40" s="145">
        <f>(B12-'Historic &amp; Future Emissions'!$AM19)/('Historic &amp; Future Emissions'!$AM19)</f>
        <v>-0.38144685905478898</v>
      </c>
      <c r="C40" s="209">
        <f>(C12-'Historic &amp; Future Emissions'!$AM19)/('Historic &amp; Future Emissions'!$AM19)</f>
        <v>-0.35635275616896656</v>
      </c>
      <c r="D40" s="209">
        <f>(D12-'Historic &amp; Future Emissions'!$AM19)/('Historic &amp; Future Emissions'!$AM19)</f>
        <v>-0.45997461313258031</v>
      </c>
      <c r="E40" s="119">
        <f>(E12-'Historic &amp; Future Emissions'!$AM19)/('Historic &amp; Future Emissions'!$AM19)</f>
        <v>-0.17243801756587221</v>
      </c>
      <c r="F40" s="218">
        <f>(F12-'Historic &amp; Future Emissions'!$AM19)/('Historic &amp; Future Emissions'!$AM19)</f>
        <v>-0.26362721316046311</v>
      </c>
      <c r="G40" s="209">
        <f>(G12-'Historic &amp; Future Emissions'!$AM19)/('Historic &amp; Future Emissions'!$AM19)</f>
        <v>-0.23375328115353125</v>
      </c>
      <c r="H40" s="209">
        <f>(H12-'Historic &amp; Future Emissions'!$AM19)/('Historic &amp; Future Emissions'!$AM19)</f>
        <v>-0.39997179236953379</v>
      </c>
      <c r="I40" s="211">
        <f>(I12-'Historic &amp; Future Emissions'!$AM19)/('Historic &amp; Future Emissions'!$AM19)</f>
        <v>-8.0486686184301826E-2</v>
      </c>
    </row>
    <row r="41" spans="1:11" x14ac:dyDescent="0.2">
      <c r="A41" s="104" t="s">
        <v>24</v>
      </c>
      <c r="B41" s="145">
        <f>(B13-'Historic &amp; Future Emissions'!$AM20)/('Historic &amp; Future Emissions'!$AM20)</f>
        <v>-0.44847853088413481</v>
      </c>
      <c r="C41" s="209">
        <f>(C13-'Historic &amp; Future Emissions'!$AM20)/('Historic &amp; Future Emissions'!$AM20)</f>
        <v>-0.42832328510350925</v>
      </c>
      <c r="D41" s="209">
        <f>(D13-'Historic &amp; Future Emissions'!$AM20)/('Historic &amp; Future Emissions'!$AM20)</f>
        <v>-0.49010582133886282</v>
      </c>
      <c r="E41" s="119">
        <f>(E13-'Historic &amp; Future Emissions'!$AM20)/('Historic &amp; Future Emissions'!$AM20)</f>
        <v>-0.37988182097606843</v>
      </c>
      <c r="F41" s="227" t="s">
        <v>54</v>
      </c>
      <c r="G41" s="87" t="s">
        <v>54</v>
      </c>
      <c r="H41" s="220" t="s">
        <v>54</v>
      </c>
      <c r="I41" s="221" t="s">
        <v>54</v>
      </c>
    </row>
    <row r="42" spans="1:11" x14ac:dyDescent="0.2">
      <c r="A42" s="104" t="s">
        <v>30</v>
      </c>
      <c r="B42" s="145">
        <f>(B14-'Historic &amp; Future Emissions'!$AM21)/('Historic &amp; Future Emissions'!$AM21)</f>
        <v>-0.4595572865113921</v>
      </c>
      <c r="C42" s="209">
        <f>(C14-'Historic &amp; Future Emissions'!$AM21)/('Historic &amp; Future Emissions'!$AM21)</f>
        <v>-0.46704956072796228</v>
      </c>
      <c r="D42" s="209">
        <f>(D14-'Historic &amp; Future Emissions'!$AM21)/('Historic &amp; Future Emissions'!$AM21)</f>
        <v>-0.51799702540064119</v>
      </c>
      <c r="E42" s="119">
        <f>(E14-'Historic &amp; Future Emissions'!$AM21)/('Historic &amp; Future Emissions'!$AM21)</f>
        <v>-0.51799702540064119</v>
      </c>
      <c r="F42" s="227" t="s">
        <v>54</v>
      </c>
      <c r="G42" s="87" t="s">
        <v>54</v>
      </c>
      <c r="H42" s="220" t="s">
        <v>54</v>
      </c>
      <c r="I42" s="221" t="s">
        <v>54</v>
      </c>
    </row>
    <row r="43" spans="1:11" x14ac:dyDescent="0.2">
      <c r="A43" s="103" t="s">
        <v>55</v>
      </c>
      <c r="B43" s="212">
        <f>(B15-'Historic &amp; Future Emissions'!$AM22)/('Historic &amp; Future Emissions'!$AM22)</f>
        <v>-0.23811614986331481</v>
      </c>
      <c r="C43" s="165">
        <f>(C15-'Historic &amp; Future Emissions'!$AM22)/('Historic &amp; Future Emissions'!$AM22)</f>
        <v>-0.17801656129843768</v>
      </c>
      <c r="D43" s="165">
        <f>(D15-'Historic &amp; Future Emissions'!$AM22)/('Historic &amp; Future Emissions'!$AM22)</f>
        <v>0.21016838861677736</v>
      </c>
      <c r="E43" s="213">
        <f>(E15-'Historic &amp; Future Emissions'!$AM22)/('Historic &amp; Future Emissions'!$AM22)</f>
        <v>0.21016838861677736</v>
      </c>
      <c r="F43" s="222">
        <f>(F15-'Historic &amp; Future Emissions'!$AM22)/('Historic &amp; Future Emissions'!$AM22)</f>
        <v>-0.1836958748535521</v>
      </c>
      <c r="G43" s="165">
        <f>(G15-'Historic &amp; Future Emissions'!$AM22)/('Historic &amp; Future Emissions'!$AM22)</f>
        <v>-0.11930345853404074</v>
      </c>
      <c r="H43" s="165">
        <f>(H15-'Historic &amp; Future Emissions'!$AM22)/('Historic &amp; Future Emissions'!$AM22)</f>
        <v>0.26278440551315835</v>
      </c>
      <c r="I43" s="214">
        <f>(I15-'Historic &amp; Future Emissions'!$AM22)/('Historic &amp; Future Emissions'!$AM22)</f>
        <v>0.26278440551315835</v>
      </c>
    </row>
    <row r="44" spans="1:11" x14ac:dyDescent="0.2">
      <c r="A44" s="23"/>
      <c r="B44" s="23"/>
      <c r="C44" s="23"/>
      <c r="D44" s="23"/>
      <c r="E44" s="23"/>
      <c r="F44" s="23"/>
      <c r="G44" s="23"/>
      <c r="H44" s="23"/>
      <c r="I44" s="23"/>
    </row>
    <row r="45" spans="1:11" ht="19" x14ac:dyDescent="0.25">
      <c r="A45" s="333" t="s">
        <v>130</v>
      </c>
      <c r="B45" s="334"/>
      <c r="C45" s="334"/>
      <c r="D45" s="334"/>
      <c r="E45" s="334"/>
      <c r="F45" s="334"/>
      <c r="G45" s="334"/>
      <c r="H45" s="334"/>
      <c r="I45" s="335"/>
    </row>
    <row r="46" spans="1:11" ht="22" x14ac:dyDescent="0.3">
      <c r="A46" s="104"/>
      <c r="B46" s="322" t="s">
        <v>1</v>
      </c>
      <c r="C46" s="323"/>
      <c r="D46" s="323"/>
      <c r="E46" s="324"/>
      <c r="F46" s="325" t="s">
        <v>44</v>
      </c>
      <c r="G46" s="325"/>
      <c r="H46" s="325"/>
      <c r="I46" s="326"/>
      <c r="K46">
        <v>-1</v>
      </c>
    </row>
    <row r="47" spans="1:11" ht="17" thickBot="1" x14ac:dyDescent="0.25">
      <c r="A47" s="116" t="s">
        <v>45</v>
      </c>
      <c r="B47" s="117" t="s">
        <v>46</v>
      </c>
      <c r="C47" s="48" t="s">
        <v>47</v>
      </c>
      <c r="D47" s="48" t="s">
        <v>48</v>
      </c>
      <c r="E47" s="107" t="s">
        <v>49</v>
      </c>
      <c r="F47" s="48" t="s">
        <v>50</v>
      </c>
      <c r="G47" s="48" t="s">
        <v>51</v>
      </c>
      <c r="H47" s="48" t="s">
        <v>52</v>
      </c>
      <c r="I47" s="108" t="s">
        <v>53</v>
      </c>
    </row>
    <row r="48" spans="1:11" ht="17" thickTop="1" x14ac:dyDescent="0.2">
      <c r="A48" s="104" t="s">
        <v>18</v>
      </c>
      <c r="B48" s="145">
        <v>-0.39999999999999991</v>
      </c>
      <c r="C48" s="209">
        <v>-0.39999999999999991</v>
      </c>
      <c r="D48" s="209">
        <v>-0.27359004137330301</v>
      </c>
      <c r="E48" s="119">
        <v>-0.27359004137330301</v>
      </c>
      <c r="F48" s="220" t="s">
        <v>54</v>
      </c>
      <c r="G48" s="220" t="s">
        <v>54</v>
      </c>
      <c r="H48" s="220" t="s">
        <v>54</v>
      </c>
      <c r="I48" s="221" t="s">
        <v>54</v>
      </c>
    </row>
    <row r="49" spans="1:9" x14ac:dyDescent="0.2">
      <c r="A49" s="104" t="s">
        <v>19</v>
      </c>
      <c r="B49" s="145">
        <v>-0.40000000000000013</v>
      </c>
      <c r="C49" s="209">
        <v>-0.39846350832266375</v>
      </c>
      <c r="D49" s="209">
        <v>-0.38588348271446876</v>
      </c>
      <c r="E49" s="119">
        <v>-0.38588348271446876</v>
      </c>
      <c r="F49" s="220" t="s">
        <v>54</v>
      </c>
      <c r="G49" s="220" t="s">
        <v>54</v>
      </c>
      <c r="H49" s="220" t="s">
        <v>54</v>
      </c>
      <c r="I49" s="221" t="s">
        <v>54</v>
      </c>
    </row>
    <row r="50" spans="1:9" x14ac:dyDescent="0.2">
      <c r="A50" s="104" t="s">
        <v>20</v>
      </c>
      <c r="B50" s="145">
        <v>-0.40000000000000013</v>
      </c>
      <c r="C50" s="209">
        <v>-0.37805134562525722</v>
      </c>
      <c r="D50" s="209">
        <v>-0.29970020199439512</v>
      </c>
      <c r="E50" s="119">
        <v>-0.24221563101292631</v>
      </c>
      <c r="F50" s="220">
        <v>-0.22222222222222168</v>
      </c>
      <c r="G50" s="220">
        <v>-0.19377026284755564</v>
      </c>
      <c r="H50" s="220">
        <v>-0.18298356899346138</v>
      </c>
      <c r="I50" s="221">
        <v>-0.11591823618174718</v>
      </c>
    </row>
    <row r="51" spans="1:9" x14ac:dyDescent="0.2">
      <c r="A51" s="104" t="s">
        <v>21</v>
      </c>
      <c r="B51" s="145">
        <v>-0.40000000000000024</v>
      </c>
      <c r="C51" s="209">
        <v>-0.3794769635757152</v>
      </c>
      <c r="D51" s="209">
        <v>-5.441546287656366E-2</v>
      </c>
      <c r="E51" s="119">
        <v>-5.441546287656366E-2</v>
      </c>
      <c r="F51" s="220">
        <v>-0.22222222222222249</v>
      </c>
      <c r="G51" s="220">
        <v>-0.19561828611666796</v>
      </c>
      <c r="H51" s="220">
        <v>0.10318195997734306</v>
      </c>
      <c r="I51" s="221">
        <v>0.10318195997734306</v>
      </c>
    </row>
    <row r="52" spans="1:9" x14ac:dyDescent="0.2">
      <c r="A52" s="104" t="s">
        <v>22</v>
      </c>
      <c r="B52" s="145">
        <v>-0.39999999999999958</v>
      </c>
      <c r="C52" s="209">
        <v>-0.38787096049639208</v>
      </c>
      <c r="D52" s="209">
        <v>-3.9005250301822343E-2</v>
      </c>
      <c r="E52" s="119">
        <v>-3.9005250301822343E-2</v>
      </c>
      <c r="F52" s="220">
        <v>-0.28571428571428598</v>
      </c>
      <c r="G52" s="220">
        <v>-0.27127495297189591</v>
      </c>
      <c r="H52" s="220">
        <v>6.7771944109086713E-2</v>
      </c>
      <c r="I52" s="221">
        <v>6.7771944109086713E-2</v>
      </c>
    </row>
    <row r="53" spans="1:9" x14ac:dyDescent="0.2">
      <c r="A53" s="118" t="s">
        <v>31</v>
      </c>
      <c r="B53" s="145">
        <v>-0.40000000000000052</v>
      </c>
      <c r="C53" s="209">
        <v>-0.39222838194912218</v>
      </c>
      <c r="D53" s="209">
        <v>-0.22085643230920662</v>
      </c>
      <c r="E53" s="119">
        <v>-0.14605460856950417</v>
      </c>
      <c r="F53" s="220" t="s">
        <v>54</v>
      </c>
      <c r="G53" s="220" t="s">
        <v>54</v>
      </c>
      <c r="H53" s="220" t="s">
        <v>54</v>
      </c>
      <c r="I53" s="221" t="s">
        <v>54</v>
      </c>
    </row>
    <row r="54" spans="1:9" x14ac:dyDescent="0.2">
      <c r="A54" s="104" t="s">
        <v>23</v>
      </c>
      <c r="B54" s="145">
        <v>-0.39999999999999997</v>
      </c>
      <c r="C54" s="209">
        <v>-0.37590361445783171</v>
      </c>
      <c r="D54" s="209">
        <v>-0.47389558232931717</v>
      </c>
      <c r="E54" s="119">
        <v>-0.19779116465863483</v>
      </c>
      <c r="F54" s="220">
        <v>-0.28571428571428586</v>
      </c>
      <c r="G54" s="220">
        <v>-0.25702811244979978</v>
      </c>
      <c r="H54" s="220">
        <v>-0.41543953592146343</v>
      </c>
      <c r="I54" s="221">
        <v>-0.10865684962070499</v>
      </c>
    </row>
    <row r="55" spans="1:9" x14ac:dyDescent="0.2">
      <c r="A55" s="104" t="s">
        <v>24</v>
      </c>
      <c r="B55" s="145">
        <v>-0.4</v>
      </c>
      <c r="C55" s="209">
        <v>-0.38031980319803171</v>
      </c>
      <c r="D55" s="209">
        <v>-0.42527675276752763</v>
      </c>
      <c r="E55" s="119">
        <v>-0.31765067650676504</v>
      </c>
      <c r="F55" s="220" t="s">
        <v>54</v>
      </c>
      <c r="G55" s="220" t="s">
        <v>54</v>
      </c>
      <c r="H55" s="220" t="s">
        <v>54</v>
      </c>
      <c r="I55" s="221" t="s">
        <v>54</v>
      </c>
    </row>
    <row r="56" spans="1:9" x14ac:dyDescent="0.2">
      <c r="A56" s="104" t="s">
        <v>30</v>
      </c>
      <c r="B56" s="145">
        <v>-0.40000000000000036</v>
      </c>
      <c r="C56" s="209">
        <v>-0.40842170929507188</v>
      </c>
      <c r="D56" s="209">
        <v>-0.46756082345601996</v>
      </c>
      <c r="E56" s="119">
        <v>-0.46756082345601996</v>
      </c>
      <c r="F56" s="220" t="s">
        <v>54</v>
      </c>
      <c r="G56" s="220" t="s">
        <v>54</v>
      </c>
      <c r="H56" s="220" t="s">
        <v>54</v>
      </c>
      <c r="I56" s="221" t="s">
        <v>54</v>
      </c>
    </row>
    <row r="57" spans="1:9" x14ac:dyDescent="0.2">
      <c r="A57" s="103" t="s">
        <v>55</v>
      </c>
      <c r="B57" s="212">
        <v>-0.39999999999999952</v>
      </c>
      <c r="C57" s="165">
        <v>-0.3549111031408515</v>
      </c>
      <c r="D57" s="165">
        <v>-5.65788799508124E-2</v>
      </c>
      <c r="E57" s="213">
        <v>-5.65788799508124E-2</v>
      </c>
      <c r="F57" s="229">
        <v>-0.35714285714285671</v>
      </c>
      <c r="G57" s="229">
        <v>-0.30883332479376935</v>
      </c>
      <c r="H57" s="229">
        <v>-1.5560570383456325E-2</v>
      </c>
      <c r="I57" s="230">
        <v>-1.5560570383456325E-2</v>
      </c>
    </row>
    <row r="58" spans="1:9" x14ac:dyDescent="0.2">
      <c r="A58" s="23"/>
      <c r="B58" s="23"/>
      <c r="C58" s="23"/>
      <c r="D58" s="23"/>
      <c r="E58" s="23"/>
      <c r="F58" s="23"/>
      <c r="G58" s="23"/>
      <c r="H58" s="23"/>
      <c r="I58" s="23"/>
    </row>
    <row r="59" spans="1:9" ht="19" x14ac:dyDescent="0.25">
      <c r="A59" s="333" t="s">
        <v>131</v>
      </c>
      <c r="B59" s="334"/>
      <c r="C59" s="334"/>
      <c r="D59" s="334"/>
      <c r="E59" s="334"/>
      <c r="F59" s="334"/>
      <c r="G59" s="334"/>
      <c r="H59" s="334"/>
      <c r="I59" s="335"/>
    </row>
    <row r="60" spans="1:9" ht="22" x14ac:dyDescent="0.3">
      <c r="A60" s="104"/>
      <c r="B60" s="322" t="s">
        <v>56</v>
      </c>
      <c r="C60" s="323"/>
      <c r="D60" s="323"/>
      <c r="E60" s="324"/>
      <c r="F60" s="325" t="s">
        <v>44</v>
      </c>
      <c r="G60" s="325"/>
      <c r="H60" s="325"/>
      <c r="I60" s="326"/>
    </row>
    <row r="61" spans="1:9" ht="17" thickBot="1" x14ac:dyDescent="0.25">
      <c r="A61" s="116" t="s">
        <v>45</v>
      </c>
      <c r="B61" s="117" t="s">
        <v>46</v>
      </c>
      <c r="C61" s="48" t="s">
        <v>47</v>
      </c>
      <c r="D61" s="48" t="s">
        <v>48</v>
      </c>
      <c r="E61" s="107" t="s">
        <v>49</v>
      </c>
      <c r="F61" s="48" t="s">
        <v>50</v>
      </c>
      <c r="G61" s="48" t="s">
        <v>51</v>
      </c>
      <c r="H61" s="48" t="s">
        <v>52</v>
      </c>
      <c r="I61" s="108" t="s">
        <v>53</v>
      </c>
    </row>
    <row r="62" spans="1:9" ht="17" thickTop="1" x14ac:dyDescent="0.2">
      <c r="A62" s="104" t="s">
        <v>18</v>
      </c>
      <c r="B62" s="145">
        <v>-0.39999999999999991</v>
      </c>
      <c r="C62" s="209">
        <v>-0.39999999999999991</v>
      </c>
      <c r="D62" s="209">
        <v>-0.27359004137330301</v>
      </c>
      <c r="E62" s="119">
        <v>-0.27359004137330301</v>
      </c>
      <c r="F62" s="220" t="s">
        <v>54</v>
      </c>
      <c r="G62" s="220" t="s">
        <v>54</v>
      </c>
      <c r="H62" s="114" t="s">
        <v>54</v>
      </c>
      <c r="I62" s="115" t="s">
        <v>54</v>
      </c>
    </row>
    <row r="63" spans="1:9" x14ac:dyDescent="0.2">
      <c r="A63" s="104" t="s">
        <v>19</v>
      </c>
      <c r="B63" s="145">
        <v>-0.40153256704980855</v>
      </c>
      <c r="C63" s="209">
        <v>-0.40000000000000047</v>
      </c>
      <c r="D63" s="209">
        <v>-0.38745210727969365</v>
      </c>
      <c r="E63" s="119">
        <v>-0.38745210727969365</v>
      </c>
      <c r="F63" s="220" t="s">
        <v>54</v>
      </c>
      <c r="G63" s="220" t="s">
        <v>54</v>
      </c>
      <c r="H63" s="87" t="s">
        <v>54</v>
      </c>
      <c r="I63" s="88" t="s">
        <v>54</v>
      </c>
    </row>
    <row r="64" spans="1:9" x14ac:dyDescent="0.2">
      <c r="A64" s="104" t="s">
        <v>20</v>
      </c>
      <c r="B64" s="145">
        <v>-0.42117408331413625</v>
      </c>
      <c r="C64" s="209">
        <v>-0.4</v>
      </c>
      <c r="D64" s="209">
        <v>-0.32441387910746744</v>
      </c>
      <c r="E64" s="119">
        <v>-0.2689579466180636</v>
      </c>
      <c r="F64" s="220">
        <v>-0.2496701079998056</v>
      </c>
      <c r="G64" s="220">
        <v>-0.22222222222222221</v>
      </c>
      <c r="H64" s="85">
        <v>0.21181619229204576</v>
      </c>
      <c r="I64" s="86">
        <v>0.14711760438774071</v>
      </c>
    </row>
    <row r="65" spans="1:9" x14ac:dyDescent="0.2">
      <c r="A65" s="104" t="s">
        <v>21</v>
      </c>
      <c r="B65" s="145">
        <v>-0.41984426223001903</v>
      </c>
      <c r="C65" s="209">
        <v>-0.40000000000000024</v>
      </c>
      <c r="D65" s="209">
        <v>-8.5689508735444384E-2</v>
      </c>
      <c r="E65" s="119">
        <v>-8.5689508735444384E-2</v>
      </c>
      <c r="F65" s="220">
        <v>-0.24794626585372836</v>
      </c>
      <c r="G65" s="220">
        <v>-0.22222222222222263</v>
      </c>
      <c r="H65" s="87">
        <v>-6.6695573141982198E-2</v>
      </c>
      <c r="I65" s="88">
        <v>-6.6695573141982198E-2</v>
      </c>
    </row>
    <row r="66" spans="1:9" x14ac:dyDescent="0.2">
      <c r="A66" s="104" t="s">
        <v>22</v>
      </c>
      <c r="B66" s="145">
        <v>-0.41188870847896042</v>
      </c>
      <c r="C66" s="209">
        <v>-0.39999999999999991</v>
      </c>
      <c r="D66" s="209">
        <v>-5.8046894350111636E-2</v>
      </c>
      <c r="E66" s="119">
        <v>-5.8046894350111636E-2</v>
      </c>
      <c r="F66" s="220">
        <v>-0.29986751009400126</v>
      </c>
      <c r="G66" s="220">
        <v>-0.2857142857142862</v>
      </c>
      <c r="H66" s="85">
        <v>-4.6614561833209715E-2</v>
      </c>
      <c r="I66" s="86">
        <v>-4.6614561833209715E-2</v>
      </c>
    </row>
    <row r="67" spans="1:9" x14ac:dyDescent="0.2">
      <c r="A67" s="118" t="s">
        <v>31</v>
      </c>
      <c r="B67" s="145">
        <v>-0.40767224182906292</v>
      </c>
      <c r="C67" s="209">
        <v>-0.40000000000000036</v>
      </c>
      <c r="D67" s="209">
        <v>-0.23081939542734373</v>
      </c>
      <c r="E67" s="119">
        <v>-0.15697406782261777</v>
      </c>
      <c r="F67" s="220" t="s">
        <v>54</v>
      </c>
      <c r="G67" s="220" t="s">
        <v>54</v>
      </c>
      <c r="H67" s="87" t="s">
        <v>54</v>
      </c>
      <c r="I67" s="88" t="s">
        <v>54</v>
      </c>
    </row>
    <row r="68" spans="1:9" x14ac:dyDescent="0.2">
      <c r="A68" s="104" t="s">
        <v>23</v>
      </c>
      <c r="B68" s="145">
        <v>-0.42316602316602309</v>
      </c>
      <c r="C68" s="209">
        <v>-0.40000000000000036</v>
      </c>
      <c r="D68" s="209">
        <v>-0.49420849420849411</v>
      </c>
      <c r="E68" s="119">
        <v>-0.22876447876447906</v>
      </c>
      <c r="F68" s="220">
        <v>-0.31329288472145633</v>
      </c>
      <c r="G68" s="220">
        <v>-0.28571428571428631</v>
      </c>
      <c r="H68" s="87">
        <v>0.43800943800943781</v>
      </c>
      <c r="I68" s="88">
        <v>0.14307164307164302</v>
      </c>
    </row>
    <row r="69" spans="1:9" x14ac:dyDescent="0.2">
      <c r="A69" s="104" t="s">
        <v>24</v>
      </c>
      <c r="B69" s="145">
        <v>-0.41905518062723301</v>
      </c>
      <c r="C69" s="209">
        <v>-0.39999999999999974</v>
      </c>
      <c r="D69" s="209">
        <v>-0.44352917824533544</v>
      </c>
      <c r="E69" s="119">
        <v>-0.33932115919015482</v>
      </c>
      <c r="F69" s="220" t="s">
        <v>54</v>
      </c>
      <c r="G69" s="220" t="s">
        <v>54</v>
      </c>
      <c r="H69" s="87" t="s">
        <v>54</v>
      </c>
      <c r="I69" s="88" t="s">
        <v>54</v>
      </c>
    </row>
    <row r="70" spans="1:9" x14ac:dyDescent="0.2">
      <c r="A70" s="104" t="s">
        <v>30</v>
      </c>
      <c r="B70" s="145">
        <v>-0.39145839924074693</v>
      </c>
      <c r="C70" s="209">
        <v>-0.40000000000000013</v>
      </c>
      <c r="D70" s="209">
        <v>-0.45998101866497942</v>
      </c>
      <c r="E70" s="119">
        <v>-0.45998101866497942</v>
      </c>
      <c r="F70" s="220" t="s">
        <v>54</v>
      </c>
      <c r="G70" s="220" t="s">
        <v>54</v>
      </c>
      <c r="H70" s="87" t="s">
        <v>54</v>
      </c>
      <c r="I70" s="88" t="s">
        <v>54</v>
      </c>
    </row>
    <row r="71" spans="1:9" x14ac:dyDescent="0.2">
      <c r="A71" s="103" t="s">
        <v>55</v>
      </c>
      <c r="B71" s="212">
        <v>-0.44193737986688014</v>
      </c>
      <c r="C71" s="165">
        <v>-0.39999999999999997</v>
      </c>
      <c r="D71" s="165">
        <v>-0.1225198964273803</v>
      </c>
      <c r="E71" s="213">
        <v>-0.1225198964273803</v>
      </c>
      <c r="F71" s="229">
        <v>-0.40207576414308593</v>
      </c>
      <c r="G71" s="229">
        <v>-0.35714285714285693</v>
      </c>
      <c r="H71" s="89">
        <v>8.4368587576396745E-2</v>
      </c>
      <c r="I71" s="90">
        <v>8.4368587576396745E-2</v>
      </c>
    </row>
    <row r="73" spans="1:9" x14ac:dyDescent="0.2">
      <c r="A73" s="331" t="s">
        <v>168</v>
      </c>
      <c r="B73" s="331"/>
      <c r="C73" s="331"/>
      <c r="D73" s="331"/>
      <c r="E73" s="331"/>
      <c r="F73" s="331"/>
      <c r="G73" s="331"/>
      <c r="H73" s="331"/>
      <c r="I73" s="331"/>
    </row>
  </sheetData>
  <sheetProtection algorithmName="SHA-512" hashValue="5pFCZsczWYKf6dcyEch9YfHUZ7+ekLfV/OK5i3LIGGNOeZ3wdiarIXsJfpaCWK6W7x6bTViaisnLzFkwKuUs2A==" saltValue="ZzwNeg5XHZPG+mCaVKGHUw==" spinCount="100000" sheet="1" objects="1" scenarios="1" sort="0" autoFilter="0"/>
  <mergeCells count="17">
    <mergeCell ref="A1:I1"/>
    <mergeCell ref="A31:I31"/>
    <mergeCell ref="A45:I45"/>
    <mergeCell ref="A3:I3"/>
    <mergeCell ref="B4:E4"/>
    <mergeCell ref="F4:I4"/>
    <mergeCell ref="A17:I17"/>
    <mergeCell ref="B18:E18"/>
    <mergeCell ref="F18:I18"/>
    <mergeCell ref="B32:E32"/>
    <mergeCell ref="F32:I32"/>
    <mergeCell ref="B60:E60"/>
    <mergeCell ref="F60:I60"/>
    <mergeCell ref="B46:E46"/>
    <mergeCell ref="F46:I46"/>
    <mergeCell ref="A73:I73"/>
    <mergeCell ref="A59:I59"/>
  </mergeCells>
  <phoneticPr fontId="33" type="noConversion"/>
  <hyperlinks>
    <hyperlink ref="A73:I73" r:id="rId1" display="Source: Author's calculations, see Methodology." xr:uid="{764E4116-124A-0943-B816-2B876F97515D}"/>
  </hyperlinks>
  <pageMargins left="0.7" right="0.7" top="0.75" bottom="0.75" header="0.3" footer="0.3"/>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6DBD-85C7-5B4B-BF84-E3E38C53AFA7}">
  <dimension ref="A1:O44"/>
  <sheetViews>
    <sheetView topLeftCell="F11" zoomScaleNormal="100" workbookViewId="0">
      <selection activeCell="P27" sqref="P27"/>
    </sheetView>
  </sheetViews>
  <sheetFormatPr baseColWidth="10" defaultColWidth="10.6640625" defaultRowHeight="16" x14ac:dyDescent="0.2"/>
  <cols>
    <col min="1" max="1" width="20.83203125" customWidth="1"/>
    <col min="2" max="7" width="24.83203125" customWidth="1"/>
    <col min="8" max="8" width="2.83203125" customWidth="1"/>
    <col min="9" max="9" width="20.83203125" customWidth="1"/>
    <col min="10" max="15" width="24.83203125" customWidth="1"/>
  </cols>
  <sheetData>
    <row r="1" spans="1:15" ht="27" x14ac:dyDescent="0.35">
      <c r="A1" s="330" t="s">
        <v>68</v>
      </c>
      <c r="B1" s="330"/>
      <c r="C1" s="330"/>
      <c r="D1" s="330"/>
      <c r="E1" s="330"/>
      <c r="F1" s="330"/>
      <c r="G1" s="330"/>
      <c r="H1" s="330"/>
      <c r="I1" s="330"/>
      <c r="J1" s="330"/>
      <c r="K1" s="330"/>
      <c r="L1" s="330"/>
      <c r="M1" s="330"/>
      <c r="N1" s="330"/>
      <c r="O1" s="330"/>
    </row>
    <row r="2" spans="1:15" s="24" customFormat="1" x14ac:dyDescent="0.2">
      <c r="A2" s="21"/>
      <c r="B2" s="21"/>
      <c r="C2" s="21"/>
      <c r="D2" s="21"/>
      <c r="E2" s="21"/>
      <c r="F2" s="21"/>
      <c r="G2" s="21"/>
      <c r="H2" s="21"/>
      <c r="I2" s="21"/>
      <c r="J2" s="21"/>
      <c r="K2" s="21"/>
      <c r="L2" s="21"/>
      <c r="M2" s="21"/>
      <c r="N2" s="21"/>
      <c r="O2" s="21"/>
    </row>
    <row r="3" spans="1:15" ht="22" x14ac:dyDescent="0.3">
      <c r="A3" s="336" t="s">
        <v>64</v>
      </c>
      <c r="B3" s="336"/>
      <c r="C3" s="336"/>
      <c r="D3" s="336"/>
      <c r="E3" s="336"/>
      <c r="F3" s="336"/>
      <c r="G3" s="337"/>
      <c r="H3" s="45"/>
      <c r="I3" s="338" t="s">
        <v>65</v>
      </c>
      <c r="J3" s="339"/>
      <c r="K3" s="339"/>
      <c r="L3" s="339"/>
      <c r="M3" s="339"/>
      <c r="N3" s="339"/>
      <c r="O3" s="340"/>
    </row>
    <row r="4" spans="1:15" ht="21" x14ac:dyDescent="0.3">
      <c r="A4" s="342" t="s">
        <v>69</v>
      </c>
      <c r="B4" s="342"/>
      <c r="C4" s="342"/>
      <c r="D4" s="342"/>
      <c r="E4" s="342"/>
      <c r="F4" s="342"/>
      <c r="G4" s="343"/>
      <c r="H4" s="20"/>
      <c r="I4" s="344" t="s">
        <v>69</v>
      </c>
      <c r="J4" s="342"/>
      <c r="K4" s="342"/>
      <c r="L4" s="342"/>
      <c r="M4" s="342"/>
      <c r="N4" s="342"/>
      <c r="O4" s="345"/>
    </row>
    <row r="5" spans="1:15" s="1" customFormat="1" ht="16" customHeight="1" thickBot="1" x14ac:dyDescent="0.3">
      <c r="A5" s="159" t="s">
        <v>5</v>
      </c>
      <c r="B5" s="159" t="s">
        <v>66</v>
      </c>
      <c r="C5" s="46" t="s">
        <v>25</v>
      </c>
      <c r="D5" s="46" t="s">
        <v>26</v>
      </c>
      <c r="E5" s="46" t="s">
        <v>27</v>
      </c>
      <c r="F5" s="46" t="s">
        <v>28</v>
      </c>
      <c r="G5" s="47" t="s">
        <v>29</v>
      </c>
      <c r="H5" s="122"/>
      <c r="I5" s="160" t="s">
        <v>5</v>
      </c>
      <c r="J5" s="159" t="s">
        <v>66</v>
      </c>
      <c r="K5" s="48" t="s">
        <v>25</v>
      </c>
      <c r="L5" s="48" t="s">
        <v>26</v>
      </c>
      <c r="M5" s="48" t="s">
        <v>27</v>
      </c>
      <c r="N5" s="48" t="s">
        <v>28</v>
      </c>
      <c r="O5" s="108" t="s">
        <v>29</v>
      </c>
    </row>
    <row r="6" spans="1:15" ht="17" thickTop="1" x14ac:dyDescent="0.2">
      <c r="A6" t="s">
        <v>10</v>
      </c>
      <c r="B6" s="175">
        <v>2</v>
      </c>
      <c r="C6" s="175">
        <v>200.85249522574199</v>
      </c>
      <c r="D6" s="175">
        <v>144.057151101839</v>
      </c>
      <c r="E6" s="175">
        <v>257.64783934964601</v>
      </c>
      <c r="F6" s="175">
        <v>263.95843314118997</v>
      </c>
      <c r="G6" s="175">
        <v>137.74655731029401</v>
      </c>
      <c r="H6" s="143"/>
      <c r="I6" t="s">
        <v>10</v>
      </c>
      <c r="J6">
        <v>15</v>
      </c>
      <c r="K6" s="67">
        <v>372.557011247405</v>
      </c>
      <c r="L6" s="67">
        <v>127.32271118164002</v>
      </c>
      <c r="M6" s="67">
        <v>440.176782604891</v>
      </c>
      <c r="N6" s="67">
        <v>457.10113187130599</v>
      </c>
      <c r="O6" s="177">
        <v>118.484420776367</v>
      </c>
    </row>
    <row r="7" spans="1:15" x14ac:dyDescent="0.2">
      <c r="A7" t="s">
        <v>11</v>
      </c>
      <c r="B7" s="175">
        <v>9</v>
      </c>
      <c r="C7" s="175">
        <v>320.89915138988999</v>
      </c>
      <c r="D7" s="175">
        <v>97.6696998383063</v>
      </c>
      <c r="E7" s="175">
        <v>457.95899998467297</v>
      </c>
      <c r="F7" s="175">
        <v>460.093505859375</v>
      </c>
      <c r="G7" s="175">
        <v>48.062262447754499</v>
      </c>
      <c r="H7" s="143"/>
      <c r="I7" t="s">
        <v>11</v>
      </c>
      <c r="J7">
        <v>23</v>
      </c>
      <c r="K7" s="67">
        <v>475.73955969743798</v>
      </c>
      <c r="L7" s="67">
        <v>258.19928283691399</v>
      </c>
      <c r="M7" s="67">
        <v>570.27752987112706</v>
      </c>
      <c r="N7" s="67">
        <v>591.387537474542</v>
      </c>
      <c r="O7" s="177">
        <v>241.35226440429599</v>
      </c>
    </row>
    <row r="8" spans="1:15" x14ac:dyDescent="0.2">
      <c r="A8" t="s">
        <v>34</v>
      </c>
      <c r="B8" s="175">
        <v>41</v>
      </c>
      <c r="C8" s="175">
        <v>1499.6177</v>
      </c>
      <c r="D8" s="175">
        <v>996.05079999999998</v>
      </c>
      <c r="E8" s="175">
        <v>2305.6767</v>
      </c>
      <c r="F8" s="175">
        <v>2761.837890625</v>
      </c>
      <c r="G8" s="175">
        <v>645.81390647440298</v>
      </c>
      <c r="H8" s="143"/>
      <c r="I8" t="s">
        <v>34</v>
      </c>
      <c r="J8">
        <v>53</v>
      </c>
      <c r="K8" s="67">
        <v>2287.5576999999998</v>
      </c>
      <c r="L8" s="67">
        <v>1404.57470703124</v>
      </c>
      <c r="M8" s="67">
        <v>2775.90524</v>
      </c>
      <c r="N8" s="67">
        <v>2818.9856</v>
      </c>
      <c r="O8" s="177">
        <v>1005.8435999999999</v>
      </c>
    </row>
    <row r="9" spans="1:15" x14ac:dyDescent="0.2">
      <c r="A9" t="s">
        <v>12</v>
      </c>
      <c r="B9" s="175">
        <v>37</v>
      </c>
      <c r="C9" s="175">
        <v>398.3777</v>
      </c>
      <c r="D9" s="175">
        <v>253.72842</v>
      </c>
      <c r="E9" s="175">
        <v>551.52884000000006</v>
      </c>
      <c r="F9" s="175">
        <v>559.45412258041699</v>
      </c>
      <c r="G9" s="175">
        <v>183.52449999999899</v>
      </c>
      <c r="H9" s="143"/>
      <c r="I9" t="s">
        <v>12</v>
      </c>
      <c r="J9">
        <v>56</v>
      </c>
      <c r="K9" s="67">
        <v>675.61435000000006</v>
      </c>
      <c r="L9" s="67">
        <v>386.09876251220697</v>
      </c>
      <c r="M9" s="67">
        <v>859.31982665445901</v>
      </c>
      <c r="N9" s="67">
        <v>910.00530000000003</v>
      </c>
      <c r="O9" s="177">
        <v>361.46786499023398</v>
      </c>
    </row>
    <row r="10" spans="1:15" x14ac:dyDescent="0.2">
      <c r="A10" t="s">
        <v>16</v>
      </c>
      <c r="B10" s="175">
        <v>37</v>
      </c>
      <c r="C10" s="175">
        <v>1399.5112999999999</v>
      </c>
      <c r="D10" s="175">
        <v>794.57228931333498</v>
      </c>
      <c r="E10" s="175">
        <v>1637.7216399999902</v>
      </c>
      <c r="F10" s="175">
        <v>1912.72399902343</v>
      </c>
      <c r="G10" s="175">
        <v>517.92892945184497</v>
      </c>
      <c r="H10" s="143"/>
      <c r="I10" t="s">
        <v>16</v>
      </c>
      <c r="J10">
        <v>56</v>
      </c>
      <c r="K10" s="67">
        <v>1687.31475</v>
      </c>
      <c r="L10" s="67">
        <v>446.73538970947203</v>
      </c>
      <c r="M10" s="67">
        <v>2591.0183999999999</v>
      </c>
      <c r="N10" s="67">
        <v>2605.5407</v>
      </c>
      <c r="O10" s="177">
        <v>63.7470092773437</v>
      </c>
    </row>
    <row r="11" spans="1:15" s="1" customFormat="1" x14ac:dyDescent="0.2">
      <c r="A11" s="39" t="s">
        <v>14</v>
      </c>
      <c r="B11" s="180" t="s">
        <v>54</v>
      </c>
      <c r="C11" s="180" t="s">
        <v>54</v>
      </c>
      <c r="D11" s="180" t="s">
        <v>54</v>
      </c>
      <c r="E11" s="180" t="s">
        <v>54</v>
      </c>
      <c r="F11" s="180" t="s">
        <v>54</v>
      </c>
      <c r="G11" s="180" t="s">
        <v>54</v>
      </c>
      <c r="H11" s="143"/>
      <c r="I11" s="39" t="s">
        <v>14</v>
      </c>
      <c r="J11" s="283" t="s">
        <v>54</v>
      </c>
      <c r="K11" s="284" t="s">
        <v>54</v>
      </c>
      <c r="L11" s="284" t="s">
        <v>54</v>
      </c>
      <c r="M11" s="284" t="s">
        <v>54</v>
      </c>
      <c r="N11" s="284" t="s">
        <v>54</v>
      </c>
      <c r="O11" s="285" t="s">
        <v>54</v>
      </c>
    </row>
    <row r="12" spans="1:15" x14ac:dyDescent="0.2">
      <c r="A12" t="s">
        <v>33</v>
      </c>
      <c r="B12" s="175">
        <v>56</v>
      </c>
      <c r="C12" s="175">
        <v>2709.0237497776898</v>
      </c>
      <c r="D12" s="175">
        <v>1502.286175</v>
      </c>
      <c r="E12" s="175">
        <v>3193.2826749999999</v>
      </c>
      <c r="F12" s="175">
        <v>3445.2748141530496</v>
      </c>
      <c r="G12" s="175">
        <v>1231.2050999999999</v>
      </c>
      <c r="H12" s="143"/>
      <c r="I12" t="s">
        <v>33</v>
      </c>
      <c r="J12">
        <v>81</v>
      </c>
      <c r="K12" s="67">
        <v>3519.2663931700499</v>
      </c>
      <c r="L12" s="67">
        <v>2238.4194000000002</v>
      </c>
      <c r="M12" s="67">
        <v>4706.6657222965396</v>
      </c>
      <c r="N12" s="67">
        <v>5131.3365719961903</v>
      </c>
      <c r="O12" s="177">
        <v>1641.951171875</v>
      </c>
    </row>
    <row r="13" spans="1:15" x14ac:dyDescent="0.2">
      <c r="H13" s="20"/>
      <c r="O13" s="150"/>
    </row>
    <row r="14" spans="1:15" ht="19" x14ac:dyDescent="0.25">
      <c r="A14" s="342" t="s">
        <v>114</v>
      </c>
      <c r="B14" s="342"/>
      <c r="C14" s="342"/>
      <c r="D14" s="342"/>
      <c r="E14" s="342"/>
      <c r="F14" s="342"/>
      <c r="G14" s="343"/>
      <c r="H14" s="20"/>
      <c r="I14" s="344" t="s">
        <v>114</v>
      </c>
      <c r="J14" s="342"/>
      <c r="K14" s="342"/>
      <c r="L14" s="342"/>
      <c r="M14" s="342"/>
      <c r="N14" s="342"/>
      <c r="O14" s="345"/>
    </row>
    <row r="15" spans="1:15" s="1" customFormat="1" ht="19" customHeight="1" thickBot="1" x14ac:dyDescent="0.3">
      <c r="A15" s="97" t="s">
        <v>5</v>
      </c>
      <c r="B15" s="159" t="s">
        <v>66</v>
      </c>
      <c r="C15" s="46" t="s">
        <v>25</v>
      </c>
      <c r="D15" s="46" t="s">
        <v>26</v>
      </c>
      <c r="E15" s="46" t="s">
        <v>27</v>
      </c>
      <c r="F15" s="46" t="s">
        <v>28</v>
      </c>
      <c r="G15" s="47" t="s">
        <v>29</v>
      </c>
      <c r="H15" s="122"/>
      <c r="I15" s="276" t="s">
        <v>5</v>
      </c>
      <c r="J15" s="159" t="s">
        <v>66</v>
      </c>
      <c r="K15" s="46" t="s">
        <v>25</v>
      </c>
      <c r="L15" s="46" t="s">
        <v>26</v>
      </c>
      <c r="M15" s="46" t="s">
        <v>27</v>
      </c>
      <c r="N15" s="46" t="s">
        <v>28</v>
      </c>
      <c r="O15" s="277" t="s">
        <v>29</v>
      </c>
    </row>
    <row r="16" spans="1:15" ht="17" thickTop="1" x14ac:dyDescent="0.2">
      <c r="A16" t="s">
        <v>10</v>
      </c>
      <c r="B16">
        <f t="shared" ref="B16:B22" si="0">B6</f>
        <v>2</v>
      </c>
      <c r="C16" s="18">
        <f>(C6-'Historic &amp; Future Emissions'!$AH5)/'Historic &amp; Future Emissions'!$AH5</f>
        <v>-0.67361613501899364</v>
      </c>
      <c r="D16" s="18">
        <f>(D6-'Historic &amp; Future Emissions'!$AH5)/'Historic &amp; Future Emissions'!$AH5</f>
        <v>-0.76590816209713164</v>
      </c>
      <c r="E16" s="18">
        <f>(E6-'Historic &amp; Future Emissions'!$AH5)/'Historic &amp; Future Emissions'!$AH5</f>
        <v>-0.5813241079408541</v>
      </c>
      <c r="F16" s="18">
        <f>(F6-'Historic &amp; Future Emissions'!$AH5)/'Historic &amp; Future Emissions'!$AH5</f>
        <v>-0.57106943826550671</v>
      </c>
      <c r="G16" s="18">
        <f>(G6-'Historic &amp; Future Emissions'!$AH5)/'Historic &amp; Future Emissions'!$AH5</f>
        <v>-0.77616283177248058</v>
      </c>
      <c r="H16" s="143"/>
      <c r="I16" t="s">
        <v>10</v>
      </c>
      <c r="J16">
        <f>J6</f>
        <v>15</v>
      </c>
      <c r="K16" s="56">
        <f>(K6-'Historic &amp; Future Emissions'!$AH5)/'Historic &amp; Future Emissions'!$AH5</f>
        <v>-0.39459752730462455</v>
      </c>
      <c r="L16" s="56">
        <f>(L6-'Historic &amp; Future Emissions'!$AH5)/'Historic &amp; Future Emissions'!$AH5</f>
        <v>-0.79310150701081228</v>
      </c>
      <c r="M16" s="56">
        <f>(M6-'Historic &amp; Future Emissions'!$AH5)/'Historic &amp; Future Emissions'!$AH5</f>
        <v>-0.28471588356411076</v>
      </c>
      <c r="N16" s="56">
        <f>(N6-'Historic &amp; Future Emissions'!$AH5)/'Historic &amp; Future Emissions'!$AH5</f>
        <v>-0.25721393732414677</v>
      </c>
      <c r="O16" s="278">
        <f>(O6-'Historic &amp; Future Emissions'!$AH5)/'Historic &amp; Future Emissions'!$AH5</f>
        <v>-0.80746366556430893</v>
      </c>
    </row>
    <row r="17" spans="1:15" x14ac:dyDescent="0.2">
      <c r="A17" t="s">
        <v>11</v>
      </c>
      <c r="B17">
        <f t="shared" si="0"/>
        <v>9</v>
      </c>
      <c r="C17" s="18">
        <f>(C7-'Historic &amp; Future Emissions'!$AH6)/'Historic &amp; Future Emissions'!$AH6</f>
        <v>-0.51151915795607827</v>
      </c>
      <c r="D17" s="18">
        <f>(D7-'Historic &amp; Future Emissions'!$AH6)/'Historic &amp; Future Emissions'!$AH6</f>
        <v>-0.85132470119490611</v>
      </c>
      <c r="E17" s="18">
        <f>(E7-'Historic &amp; Future Emissions'!$AH6)/'Historic &amp; Future Emissions'!$AH6</f>
        <v>-0.30288317384078556</v>
      </c>
      <c r="F17" s="18">
        <f>(F7-'Historic &amp; Future Emissions'!$AH6)/'Historic &amp; Future Emissions'!$AH6</f>
        <v>-0.29963397476217751</v>
      </c>
      <c r="G17" s="18">
        <f>(G7-'Historic &amp; Future Emissions'!$AH6)/'Historic &amp; Future Emissions'!$AH6</f>
        <v>-0.92683840287726371</v>
      </c>
      <c r="H17" s="143"/>
      <c r="I17" t="s">
        <v>11</v>
      </c>
      <c r="J17">
        <f t="shared" ref="J17:J22" si="1">J7</f>
        <v>23</v>
      </c>
      <c r="K17" s="56">
        <f>(K7-'Historic &amp; Future Emissions'!$AH6)/'Historic &amp; Future Emissions'!$AH6</f>
        <v>-0.27581715405580048</v>
      </c>
      <c r="L17" s="56">
        <f>(L7-'Historic &amp; Future Emissions'!$AH6)/'Historic &amp; Future Emissions'!$AH6</f>
        <v>-0.60696249102238653</v>
      </c>
      <c r="M17" s="56">
        <f>(M7-'Historic &amp; Future Emissions'!$AH6)/'Historic &amp; Future Emissions'!$AH6</f>
        <v>-0.1319090537210057</v>
      </c>
      <c r="N17" s="56">
        <f>(N7-'Historic &amp; Future Emissions'!$AH6)/'Historic &amp; Future Emissions'!$AH6</f>
        <v>-9.9774863758188004E-2</v>
      </c>
      <c r="O17" s="278">
        <f>(O7-'Historic &amp; Future Emissions'!$AH6)/'Historic &amp; Future Emissions'!$AH6</f>
        <v>-0.63260745055017287</v>
      </c>
    </row>
    <row r="18" spans="1:15" x14ac:dyDescent="0.2">
      <c r="A18" t="s">
        <v>34</v>
      </c>
      <c r="B18">
        <f t="shared" si="0"/>
        <v>41</v>
      </c>
      <c r="C18" s="18">
        <f>(C8-'Historic &amp; Future Emissions'!$AH7)/'Historic &amp; Future Emissions'!$AH7</f>
        <v>-0.67689479785774398</v>
      </c>
      <c r="D18" s="18">
        <f>(D8-'Historic &amp; Future Emissions'!$AH7)/'Historic &amp; Future Emissions'!$AH7</f>
        <v>-0.78539250698497631</v>
      </c>
      <c r="E18" s="18">
        <f>(E8-'Historic &amp; Future Emissions'!$AH7)/'Historic &amp; Future Emissions'!$AH7</f>
        <v>-0.50322263052230576</v>
      </c>
      <c r="F18" s="18">
        <f>(F8-'Historic &amp; Future Emissions'!$AH7)/'Historic &amp; Future Emissions'!$AH7</f>
        <v>-0.40493887879922141</v>
      </c>
      <c r="G18" s="18">
        <f>(G8-'Historic &amp; Future Emissions'!$AH7)/'Historic &amp; Future Emissions'!$AH7</f>
        <v>-0.86085398111952671</v>
      </c>
      <c r="H18" s="143"/>
      <c r="I18" t="s">
        <v>34</v>
      </c>
      <c r="J18">
        <f t="shared" si="1"/>
        <v>53</v>
      </c>
      <c r="K18" s="56">
        <f>(K8-'Historic &amp; Future Emissions'!$AH7)/'Historic &amp; Future Emissions'!$AH7</f>
        <v>-0.50712652093225197</v>
      </c>
      <c r="L18" s="56">
        <f>(L8-'Historic &amp; Future Emissions'!$AH7)/'Historic &amp; Future Emissions'!$AH7</f>
        <v>-0.69737260727235417</v>
      </c>
      <c r="M18" s="56">
        <f>(M8-'Historic &amp; Future Emissions'!$AH7)/'Historic &amp; Future Emissions'!$AH7</f>
        <v>-0.40190795047434558</v>
      </c>
      <c r="N18" s="56">
        <f>(N8-'Historic &amp; Future Emissions'!$AH7)/'Historic &amp; Future Emissions'!$AH7</f>
        <v>-0.39262592584489431</v>
      </c>
      <c r="O18" s="278">
        <f>(O8-'Historic &amp; Future Emissions'!$AH7)/'Historic &amp; Future Emissions'!$AH7</f>
        <v>-0.78328256614902947</v>
      </c>
    </row>
    <row r="19" spans="1:15" x14ac:dyDescent="0.2">
      <c r="A19" t="s">
        <v>12</v>
      </c>
      <c r="B19">
        <f t="shared" si="0"/>
        <v>37</v>
      </c>
      <c r="C19" s="18">
        <f>(C9-'Historic &amp; Future Emissions'!$AH8)/'Historic &amp; Future Emissions'!$AH8</f>
        <v>-0.66710943701311198</v>
      </c>
      <c r="D19" s="18">
        <f>(D9-'Historic &amp; Future Emissions'!$AH8)/'Historic &amp; Future Emissions'!$AH8</f>
        <v>-0.78798061091377958</v>
      </c>
      <c r="E19" s="18">
        <f>(E9-'Historic &amp; Future Emissions'!$AH8)/'Historic &amp; Future Emissions'!$AH8</f>
        <v>-0.53913397750148839</v>
      </c>
      <c r="F19" s="18">
        <f>(F9-'Historic &amp; Future Emissions'!$AH8)/'Historic &amp; Future Emissions'!$AH8</f>
        <v>-0.53251148889325262</v>
      </c>
      <c r="G19" s="18">
        <f>(G9-'Historic &amp; Future Emissions'!$AH8)/'Historic &amp; Future Emissions'!$AH8</f>
        <v>-0.8466440914567086</v>
      </c>
      <c r="H19" s="143"/>
      <c r="I19" t="s">
        <v>12</v>
      </c>
      <c r="J19">
        <f t="shared" si="1"/>
        <v>56</v>
      </c>
      <c r="K19" s="56">
        <f>(K9-'Historic &amp; Future Emissions'!$AH8)/'Historic &amp; Future Emissions'!$AH8</f>
        <v>-0.43544620762276487</v>
      </c>
      <c r="L19" s="56">
        <f>(L9-'Historic &amp; Future Emissions'!$AH8)/'Historic &amp; Future Emissions'!$AH8</f>
        <v>-0.67736990694702692</v>
      </c>
      <c r="M19" s="56">
        <f>(M9-'Historic &amp; Future Emissions'!$AH8)/'Historic &amp; Future Emissions'!$AH8</f>
        <v>-0.28193907219003994</v>
      </c>
      <c r="N19" s="56">
        <f>(N9-'Historic &amp; Future Emissions'!$AH8)/'Historic &amp; Future Emissions'!$AH8</f>
        <v>-0.23958550732620831</v>
      </c>
      <c r="O19" s="278">
        <f>(O9-'Historic &amp; Future Emissions'!$AH8)/'Historic &amp; Future Emissions'!$AH8</f>
        <v>-0.69795186558317046</v>
      </c>
    </row>
    <row r="20" spans="1:15" x14ac:dyDescent="0.2">
      <c r="A20" t="s">
        <v>16</v>
      </c>
      <c r="B20">
        <f t="shared" si="0"/>
        <v>37</v>
      </c>
      <c r="C20" s="18">
        <f>(C10-'Historic &amp; Future Emissions'!$AH9)/'Historic &amp; Future Emissions'!$AH9</f>
        <v>-0.54696056533167592</v>
      </c>
      <c r="D20" s="18">
        <f>(D10-'Historic &amp; Future Emissions'!$AH9)/'Historic &amp; Future Emissions'!$AH9</f>
        <v>-0.74278694230362452</v>
      </c>
      <c r="E20" s="18">
        <f>(E10-'Historic &amp; Future Emissions'!$AH9)/'Historic &amp; Future Emissions'!$AH9</f>
        <v>-0.46984887801214886</v>
      </c>
      <c r="F20" s="18">
        <f>(F10-'Historic &amp; Future Emissions'!$AH9)/'Historic &amp; Future Emissions'!$AH9</f>
        <v>-0.38082715073889661</v>
      </c>
      <c r="G20" s="18">
        <f>(G10-'Historic &amp; Future Emissions'!$AH9)/'Historic &amp; Future Emissions'!$AH9</f>
        <v>-0.83233988221657507</v>
      </c>
      <c r="H20" s="143"/>
      <c r="I20" t="s">
        <v>16</v>
      </c>
      <c r="J20">
        <f t="shared" si="1"/>
        <v>56</v>
      </c>
      <c r="K20" s="56">
        <f>(K10-'Historic &amp; Future Emissions'!$AH9)/'Historic &amp; Future Emissions'!$AH9</f>
        <v>-0.45379496367944683</v>
      </c>
      <c r="L20" s="56">
        <f>(L10-'Historic &amp; Future Emissions'!$AH9)/'Historic &amp; Future Emissions'!$AH9</f>
        <v>-0.85538612771450095</v>
      </c>
      <c r="M20" s="56">
        <f>(M10-'Historic &amp; Future Emissions'!$AH9)/'Historic &amp; Future Emissions'!$AH9</f>
        <v>-0.16125471001825736</v>
      </c>
      <c r="N20" s="56">
        <f>(N10-'Historic &amp; Future Emissions'!$AH9)/'Historic &amp; Future Emissions'!$AH9</f>
        <v>-0.15655365859974876</v>
      </c>
      <c r="O20" s="278">
        <f>(O10-'Historic &amp; Future Emissions'!$AH9)/'Historic &amp; Future Emissions'!$AH9</f>
        <v>-0.97936429020272708</v>
      </c>
    </row>
    <row r="21" spans="1:15" x14ac:dyDescent="0.2">
      <c r="A21" t="s">
        <v>14</v>
      </c>
      <c r="B21" s="40" t="str">
        <f t="shared" si="0"/>
        <v>n/a</v>
      </c>
      <c r="C21" s="261" t="str">
        <f>C$11</f>
        <v>n/a</v>
      </c>
      <c r="D21" s="41" t="str">
        <f t="shared" ref="D21:G21" si="2">D$11</f>
        <v>n/a</v>
      </c>
      <c r="E21" s="41" t="str">
        <f t="shared" si="2"/>
        <v>n/a</v>
      </c>
      <c r="F21" s="41" t="str">
        <f t="shared" si="2"/>
        <v>n/a</v>
      </c>
      <c r="G21" s="41" t="str">
        <f t="shared" si="2"/>
        <v>n/a</v>
      </c>
      <c r="H21" s="143"/>
      <c r="I21" t="s">
        <v>14</v>
      </c>
      <c r="J21" s="40" t="str">
        <f t="shared" ref="J21:O21" si="3">J$11</f>
        <v>n/a</v>
      </c>
      <c r="K21" s="279" t="str">
        <f t="shared" si="3"/>
        <v>n/a</v>
      </c>
      <c r="L21" s="279" t="str">
        <f t="shared" si="3"/>
        <v>n/a</v>
      </c>
      <c r="M21" s="279" t="str">
        <f t="shared" si="3"/>
        <v>n/a</v>
      </c>
      <c r="N21" s="279" t="str">
        <f t="shared" si="3"/>
        <v>n/a</v>
      </c>
      <c r="O21" s="280" t="str">
        <f t="shared" si="3"/>
        <v>n/a</v>
      </c>
    </row>
    <row r="22" spans="1:15" x14ac:dyDescent="0.2">
      <c r="A22" t="s">
        <v>33</v>
      </c>
      <c r="B22">
        <f t="shared" si="0"/>
        <v>56</v>
      </c>
      <c r="C22" s="56">
        <f>(C12-'Historic &amp; Future Emissions'!$AH11)/'Historic &amp; Future Emissions'!$AH11</f>
        <v>-0.51278478391953786</v>
      </c>
      <c r="D22" s="56">
        <f>(D12-'Historic &amp; Future Emissions'!$AH11)/'Historic &amp; Future Emissions'!$AH11</f>
        <v>-0.72981533165688162</v>
      </c>
      <c r="E22" s="56">
        <f>(E12-'Historic &amp; Future Emissions'!$AH11)/'Historic &amp; Future Emissions'!$AH11</f>
        <v>-0.42569129981463033</v>
      </c>
      <c r="F22" s="56">
        <f>(F12-'Historic &amp; Future Emissions'!$AH11)/'Historic &amp; Future Emissions'!$AH11</f>
        <v>-0.3803707652352985</v>
      </c>
      <c r="G22" s="56">
        <f>(G12-'Historic &amp; Future Emissions'!$AH11)/'Historic &amp; Future Emissions'!$AH11</f>
        <v>-0.77856899228547061</v>
      </c>
      <c r="H22" s="143"/>
      <c r="I22" t="s">
        <v>33</v>
      </c>
      <c r="J22">
        <f t="shared" si="1"/>
        <v>81</v>
      </c>
      <c r="K22" s="56">
        <f>(K12-'Historic &amp; Future Emissions'!$AH11)/'Historic &amp; Future Emissions'!$AH11</f>
        <v>-0.36706345363942905</v>
      </c>
      <c r="L22" s="56">
        <f>(L12-'Historic &amp; Future Emissions'!$AH11)/'Historic &amp; Future Emissions'!$AH11</f>
        <v>-0.59742250626662252</v>
      </c>
      <c r="M22" s="56">
        <f>(M12-'Historic &amp; Future Emissions'!$AH11)/'Historic &amp; Future Emissions'!$AH11</f>
        <v>-0.15351087007066799</v>
      </c>
      <c r="N22" s="56">
        <f>(N12-'Historic &amp; Future Emissions'!$AH11)/'Historic &amp; Future Emissions'!$AH11</f>
        <v>-7.7134241841968237E-2</v>
      </c>
      <c r="O22" s="278">
        <f>(O12-'Historic &amp; Future Emissions'!$AH11)/'Historic &amp; Future Emissions'!$AH11</f>
        <v>-0.70469672144280937</v>
      </c>
    </row>
    <row r="23" spans="1:15" x14ac:dyDescent="0.2">
      <c r="H23" s="20"/>
      <c r="O23" s="150"/>
    </row>
    <row r="24" spans="1:15" ht="19" x14ac:dyDescent="0.25">
      <c r="A24" s="342" t="s">
        <v>111</v>
      </c>
      <c r="B24" s="342"/>
      <c r="C24" s="342"/>
      <c r="D24" s="342"/>
      <c r="E24" s="342"/>
      <c r="F24" s="342"/>
      <c r="G24" s="343"/>
      <c r="H24" s="20"/>
      <c r="I24" s="344" t="s">
        <v>111</v>
      </c>
      <c r="J24" s="342"/>
      <c r="K24" s="342"/>
      <c r="L24" s="342"/>
      <c r="M24" s="342"/>
      <c r="N24" s="342"/>
      <c r="O24" s="345"/>
    </row>
    <row r="25" spans="1:15" s="1" customFormat="1" ht="16" customHeight="1" thickBot="1" x14ac:dyDescent="0.3">
      <c r="A25" s="97" t="s">
        <v>5</v>
      </c>
      <c r="B25" s="97" t="s">
        <v>66</v>
      </c>
      <c r="C25" s="46" t="s">
        <v>25</v>
      </c>
      <c r="D25" s="46" t="s">
        <v>26</v>
      </c>
      <c r="E25" s="46" t="s">
        <v>27</v>
      </c>
      <c r="F25" s="46" t="s">
        <v>28</v>
      </c>
      <c r="G25" s="47" t="s">
        <v>29</v>
      </c>
      <c r="H25" s="122"/>
      <c r="I25" s="97" t="s">
        <v>5</v>
      </c>
      <c r="J25" s="97" t="s">
        <v>66</v>
      </c>
      <c r="K25" s="46" t="s">
        <v>25</v>
      </c>
      <c r="L25" s="46" t="s">
        <v>26</v>
      </c>
      <c r="M25" s="46" t="s">
        <v>27</v>
      </c>
      <c r="N25" s="46" t="s">
        <v>28</v>
      </c>
      <c r="O25" s="277" t="s">
        <v>29</v>
      </c>
    </row>
    <row r="26" spans="1:15" ht="17" thickTop="1" x14ac:dyDescent="0.2">
      <c r="A26" t="s">
        <v>10</v>
      </c>
      <c r="B26">
        <f>B6</f>
        <v>2</v>
      </c>
      <c r="C26" s="18">
        <f>(C6-'Historic &amp; Future Emissions'!$AI5)/'Historic &amp; Future Emissions'!$AI5</f>
        <v>-0.67043436737760975</v>
      </c>
      <c r="D26" s="18">
        <f>(D6-'Historic &amp; Future Emissions'!$AI5)/'Historic &amp; Future Emissions'!$AI5</f>
        <v>-0.76362610739141024</v>
      </c>
      <c r="E26" s="18">
        <f>(E6-'Historic &amp; Future Emissions'!$AI5)/'Historic &amp; Future Emissions'!$AI5</f>
        <v>-0.57724262736380771</v>
      </c>
      <c r="F26" s="18">
        <f>(F6-'Historic &amp; Future Emissions'!$AI5)/'Historic &amp; Future Emissions'!$AI5</f>
        <v>-0.56688798958449793</v>
      </c>
      <c r="G26" s="18">
        <f>(G6-'Historic &amp; Future Emissions'!$AI5)/'Historic &amp; Future Emissions'!$AI5</f>
        <v>-0.7739807451707218</v>
      </c>
      <c r="H26" s="143"/>
      <c r="I26" t="s">
        <v>10</v>
      </c>
      <c r="J26">
        <f>J6</f>
        <v>15</v>
      </c>
      <c r="K26" s="56">
        <f>(K6-'Historic &amp; Future Emissions'!$AI5)/'Historic &amp; Future Emissions'!$AI5</f>
        <v>-0.38869573434145832</v>
      </c>
      <c r="L26" s="56">
        <f>(L6-'Historic &amp; Future Emissions'!$AI5)/'Historic &amp; Future Emissions'!$AI5</f>
        <v>-0.79108454783888016</v>
      </c>
      <c r="M26" s="56">
        <f>(M6-'Historic &amp; Future Emissions'!$AI5)/'Historic &amp; Future Emissions'!$AI5</f>
        <v>-0.27774290450399708</v>
      </c>
      <c r="N26" s="56">
        <f>(N6-'Historic &amp; Future Emissions'!$AI5)/'Historic &amp; Future Emissions'!$AI5</f>
        <v>-0.24997285431647276</v>
      </c>
      <c r="O26" s="278">
        <f>(O6-'Historic &amp; Future Emissions'!$AI5)/'Historic &amp; Future Emissions'!$AI5</f>
        <v>-0.80558671653457115</v>
      </c>
    </row>
    <row r="27" spans="1:15" x14ac:dyDescent="0.2">
      <c r="A27" t="s">
        <v>11</v>
      </c>
      <c r="B27">
        <f t="shared" ref="B27:B32" si="4">B7</f>
        <v>9</v>
      </c>
      <c r="C27" s="18">
        <f>(C7-'Historic &amp; Future Emissions'!$AI6)/'Historic &amp; Future Emissions'!$AI6</f>
        <v>-0.61220021934058444</v>
      </c>
      <c r="D27" s="18">
        <f>(D7-'Historic &amp; Future Emissions'!$AI6)/'Historic &amp; Future Emissions'!$AI6</f>
        <v>-0.88196825074072338</v>
      </c>
      <c r="E27" s="18">
        <f>(E7-'Historic &amp; Future Emissions'!$AI6)/'Historic &amp; Future Emissions'!$AI6</f>
        <v>-0.44656631538023855</v>
      </c>
      <c r="F27" s="18">
        <f>(F7-'Historic &amp; Future Emissions'!$AI6)/'Historic &amp; Future Emissions'!$AI6</f>
        <v>-0.44398681055312866</v>
      </c>
      <c r="G27" s="18">
        <f>(G7-'Historic &amp; Future Emissions'!$AI6)/'Historic &amp; Future Emissions'!$AI6</f>
        <v>-0.94191778085262434</v>
      </c>
      <c r="H27" s="143"/>
      <c r="I27" t="s">
        <v>11</v>
      </c>
      <c r="J27">
        <f t="shared" ref="J27:J32" si="5">J7</f>
        <v>23</v>
      </c>
      <c r="K27" s="56">
        <f>(K7-'Historic &amp; Future Emissions'!$AI6)/'Historic &amp; Future Emissions'!$AI6</f>
        <v>-0.42507888817219902</v>
      </c>
      <c r="L27" s="56">
        <f>(L7-'Historic &amp; Future Emissions'!$AI6)/'Historic &amp; Future Emissions'!$AI6</f>
        <v>-0.68797167329084985</v>
      </c>
      <c r="M27" s="56">
        <f>(M7-'Historic &amp; Future Emissions'!$AI6)/'Historic &amp; Future Emissions'!$AI6</f>
        <v>-0.31083176742241808</v>
      </c>
      <c r="N27" s="56">
        <f>(N7-'Historic &amp; Future Emissions'!$AI6)/'Historic &amp; Future Emissions'!$AI6</f>
        <v>-0.2853207734454461</v>
      </c>
      <c r="O27" s="278">
        <f>(O7-'Historic &amp; Future Emissions'!$AI6)/'Historic &amp; Future Emissions'!$AI6</f>
        <v>-0.70833093577140571</v>
      </c>
    </row>
    <row r="28" spans="1:15" x14ac:dyDescent="0.2">
      <c r="A28" t="s">
        <v>34</v>
      </c>
      <c r="B28">
        <f t="shared" si="4"/>
        <v>41</v>
      </c>
      <c r="C28" s="18">
        <f>(C8-'Historic &amp; Future Emissions'!$AI7)/'Historic &amp; Future Emissions'!$AI7</f>
        <v>-0.64196569897266675</v>
      </c>
      <c r="D28" s="18">
        <f>(D8-'Historic &amp; Future Emissions'!$AI7)/'Historic &amp; Future Emissions'!$AI7</f>
        <v>-0.76219248948200857</v>
      </c>
      <c r="E28" s="18">
        <f>(E8-'Historic &amp; Future Emissions'!$AI7)/'Historic &amp; Future Emissions'!$AI7</f>
        <v>-0.44951880357273166</v>
      </c>
      <c r="F28" s="18">
        <f>(F8-'Historic &amp; Future Emissions'!$AI7)/'Historic &amp; Future Emissions'!$AI7</f>
        <v>-0.34061014435830783</v>
      </c>
      <c r="G28" s="18">
        <f>(G8-'Historic &amp; Future Emissions'!$AI7)/'Historic &amp; Future Emissions'!$AI7</f>
        <v>-0.84581168213852476</v>
      </c>
      <c r="H28" s="143"/>
      <c r="I28" t="s">
        <v>34</v>
      </c>
      <c r="J28">
        <f t="shared" si="5"/>
        <v>53</v>
      </c>
      <c r="K28" s="56">
        <f>(K8-'Historic &amp; Future Emissions'!$AI7)/'Historic &amp; Future Emissions'!$AI7</f>
        <v>-0.45384472177195956</v>
      </c>
      <c r="L28" s="56">
        <f>(L8-'Historic &amp; Future Emissions'!$AI7)/'Historic &amp; Future Emissions'!$AI7</f>
        <v>-0.66465724999604803</v>
      </c>
      <c r="M28" s="56">
        <f>(M8-'Historic &amp; Future Emissions'!$AI7)/'Historic &amp; Future Emissions'!$AI7</f>
        <v>-0.33725155929973893</v>
      </c>
      <c r="N28" s="56">
        <f>(N8-'Historic &amp; Future Emissions'!$AI7)/'Historic &amp; Future Emissions'!$AI7</f>
        <v>-0.32696610682701482</v>
      </c>
      <c r="O28" s="278">
        <f>(O8-'Historic &amp; Future Emissions'!$AI7)/'Historic &amp; Future Emissions'!$AI7</f>
        <v>-0.7598544547261501</v>
      </c>
    </row>
    <row r="29" spans="1:15" x14ac:dyDescent="0.2">
      <c r="A29" t="s">
        <v>12</v>
      </c>
      <c r="B29">
        <f t="shared" si="4"/>
        <v>37</v>
      </c>
      <c r="C29" s="18">
        <f>(C9-'Historic &amp; Future Emissions'!$AI8)/'Historic &amp; Future Emissions'!$AI8</f>
        <v>-0.69050053425441515</v>
      </c>
      <c r="D29" s="18">
        <f>(D9-'Historic &amp; Future Emissions'!$AI8)/'Historic &amp; Future Emissions'!$AI8</f>
        <v>-0.80287849838364111</v>
      </c>
      <c r="E29" s="18">
        <f>(E9-'Historic &amp; Future Emissions'!$AI8)/'Historic &amp; Future Emissions'!$AI8</f>
        <v>-0.57151747870605663</v>
      </c>
      <c r="F29" s="18">
        <f>(F9-'Historic &amp; Future Emissions'!$AI8)/'Historic &amp; Future Emissions'!$AI8</f>
        <v>-0.56536033003904584</v>
      </c>
      <c r="G29" s="18">
        <f>(G9-'Historic &amp; Future Emissions'!$AI8)/'Historic &amp; Future Emissions'!$AI8</f>
        <v>-0.85741989398195406</v>
      </c>
      <c r="H29" s="143"/>
      <c r="I29" t="s">
        <v>12</v>
      </c>
      <c r="J29">
        <f t="shared" si="5"/>
        <v>56</v>
      </c>
      <c r="K29" s="56">
        <f>(K9-'Historic &amp; Future Emissions'!$AI8)/'Historic &amp; Future Emissions'!$AI8</f>
        <v>-0.47511549874641429</v>
      </c>
      <c r="L29" s="56">
        <f>(L9-'Historic &amp; Future Emissions'!$AI8)/'Historic &amp; Future Emissions'!$AI8</f>
        <v>-0.70004003556785555</v>
      </c>
      <c r="M29" s="56">
        <f>(M9-'Historic &amp; Future Emissions'!$AI8)/'Historic &amp; Future Emissions'!$AI8</f>
        <v>-0.33239479204246708</v>
      </c>
      <c r="N29" s="56">
        <f>(N9-'Historic &amp; Future Emissions'!$AI8)/'Historic &amp; Future Emissions'!$AI8</f>
        <v>-0.29301726935104377</v>
      </c>
      <c r="O29" s="278">
        <f>(O9-'Historic &amp; Future Emissions'!$AI8)/'Historic &amp; Future Emissions'!$AI8</f>
        <v>-0.71917576937997629</v>
      </c>
    </row>
    <row r="30" spans="1:15" x14ac:dyDescent="0.2">
      <c r="A30" t="s">
        <v>16</v>
      </c>
      <c r="B30">
        <f t="shared" si="4"/>
        <v>37</v>
      </c>
      <c r="C30" s="18">
        <f>(C10-'Historic &amp; Future Emissions'!$AI9)/'Historic &amp; Future Emissions'!$AI9</f>
        <v>-2.194316903229411E-2</v>
      </c>
      <c r="D30" s="18">
        <f>(D10-'Historic &amp; Future Emissions'!$AI9)/'Historic &amp; Future Emissions'!$AI9</f>
        <v>-0.44470840981380028</v>
      </c>
      <c r="E30" s="18">
        <f>(E10-'Historic &amp; Future Emissions'!$AI9)/'Historic &amp; Future Emissions'!$AI9</f>
        <v>0.14453154985288408</v>
      </c>
      <c r="F30" s="18">
        <f>(F10-'Historic &amp; Future Emissions'!$AI9)/'Historic &amp; Future Emissions'!$AI9</f>
        <v>0.33671859098296203</v>
      </c>
      <c r="G30" s="18">
        <f>(G10-'Historic &amp; Future Emissions'!$AI9)/'Historic &amp; Future Emissions'!$AI9</f>
        <v>-0.63804227418087445</v>
      </c>
      <c r="H30" s="143"/>
      <c r="I30" t="s">
        <v>16</v>
      </c>
      <c r="J30">
        <f t="shared" si="5"/>
        <v>56</v>
      </c>
      <c r="K30" s="56">
        <f>(K10-'Historic &amp; Future Emissions'!$AI9)/'Historic &amp; Future Emissions'!$AI9</f>
        <v>0.17918999098475807</v>
      </c>
      <c r="L30" s="56">
        <f>(L10-'Historic &amp; Future Emissions'!$AI9)/'Historic &amp; Future Emissions'!$AI9</f>
        <v>-0.68779630465265318</v>
      </c>
      <c r="M30" s="56">
        <f>(M10-'Historic &amp; Future Emissions'!$AI9)/'Historic &amp; Future Emissions'!$AI9</f>
        <v>0.81074868440363135</v>
      </c>
      <c r="N30" s="56">
        <f>(N10-'Historic &amp; Future Emissions'!$AI9)/'Historic &amp; Future Emissions'!$AI9</f>
        <v>0.82089768049702661</v>
      </c>
      <c r="O30" s="278">
        <f>(O10-'Historic &amp; Future Emissions'!$AI9)/'Historic &amp; Future Emissions'!$AI9</f>
        <v>-0.95545002182013983</v>
      </c>
    </row>
    <row r="31" spans="1:15" x14ac:dyDescent="0.2">
      <c r="A31" t="s">
        <v>14</v>
      </c>
      <c r="B31" s="40" t="str">
        <f t="shared" si="4"/>
        <v>n/a</v>
      </c>
      <c r="C31" s="261" t="str">
        <f>C$11</f>
        <v>n/a</v>
      </c>
      <c r="D31" s="41" t="str">
        <f>Table38[[#This Row],['# of Scenarios]]</f>
        <v>n/a</v>
      </c>
      <c r="E31" s="41" t="str">
        <f>Table38[[#This Row],['# of Scenarios]]</f>
        <v>n/a</v>
      </c>
      <c r="F31" s="41" t="str">
        <f>Table38[[#This Row],['# of Scenarios]]</f>
        <v>n/a</v>
      </c>
      <c r="G31" s="41" t="str">
        <f>Table38[[#This Row],['# of Scenarios]]</f>
        <v>n/a</v>
      </c>
      <c r="H31" s="143"/>
      <c r="I31" t="s">
        <v>14</v>
      </c>
      <c r="J31" s="40" t="str">
        <f t="shared" si="5"/>
        <v>n/a</v>
      </c>
      <c r="K31" s="279" t="str">
        <f>Table38[[#This Row],['# of Scenarios]]</f>
        <v>n/a</v>
      </c>
      <c r="L31" s="279" t="str">
        <f>Table38[[#This Row],['# of Scenarios]]</f>
        <v>n/a</v>
      </c>
      <c r="M31" s="279" t="str">
        <f>Table38[[#This Row],['# of Scenarios]]</f>
        <v>n/a</v>
      </c>
      <c r="N31" s="279" t="str">
        <f>Table38[[#This Row],['# of Scenarios]]</f>
        <v>n/a</v>
      </c>
      <c r="O31" s="280" t="str">
        <f>Table38[[#This Row],['# of Scenarios]]</f>
        <v>n/a</v>
      </c>
    </row>
    <row r="32" spans="1:15" x14ac:dyDescent="0.2">
      <c r="A32" t="s">
        <v>33</v>
      </c>
      <c r="B32">
        <f t="shared" si="4"/>
        <v>56</v>
      </c>
      <c r="C32" s="56">
        <f>(C12-'Historic &amp; Future Emissions'!$AI11)/'Historic &amp; Future Emissions'!$AI11</f>
        <v>-0.58872806671163813</v>
      </c>
      <c r="D32" s="56">
        <f>(D12-'Historic &amp; Future Emissions'!$AI11)/'Historic &amp; Future Emissions'!$AI11</f>
        <v>-0.77192959655841675</v>
      </c>
      <c r="E32" s="56">
        <f>(E12-'Historic &amp; Future Emissions'!$AI11)/'Historic &amp; Future Emissions'!$AI11</f>
        <v>-0.51521003114452002</v>
      </c>
      <c r="F32" s="56">
        <f>(F12-'Historic &amp; Future Emissions'!$AI11)/'Historic &amp; Future Emissions'!$AI11</f>
        <v>-0.47695370568725909</v>
      </c>
      <c r="G32" s="56">
        <f>(G12-'Historic &amp; Future Emissions'!$AI11)/'Historic &amp; Future Emissions'!$AI11</f>
        <v>-0.81308391932959456</v>
      </c>
      <c r="H32" s="143"/>
      <c r="I32" t="s">
        <v>33</v>
      </c>
      <c r="J32">
        <f t="shared" si="5"/>
        <v>81</v>
      </c>
      <c r="K32" s="56">
        <f>(K12-'Historic &amp; Future Emissions'!$AI11)/'Historic &amp; Future Emissions'!$AI11</f>
        <v>-0.46572063334823754</v>
      </c>
      <c r="L32" s="56">
        <f>(L12-'Historic &amp; Future Emissions'!$AI11)/'Historic &amp; Future Emissions'!$AI11</f>
        <v>-0.66017312538373951</v>
      </c>
      <c r="M32" s="56">
        <f>(M12-'Historic &amp; Future Emissions'!$AI11)/'Historic &amp; Future Emissions'!$AI11</f>
        <v>-0.28545494992068166</v>
      </c>
      <c r="N32" s="56">
        <f>(N12-'Historic &amp; Future Emissions'!$AI11)/'Historic &amp; Future Emissions'!$AI11</f>
        <v>-0.22098331087302867</v>
      </c>
      <c r="O32" s="278">
        <f>(O12-'Historic &amp; Future Emissions'!$AI11)/'Historic &amp; Future Emissions'!$AI11</f>
        <v>-0.75072627810016845</v>
      </c>
    </row>
    <row r="33" spans="1:15" x14ac:dyDescent="0.2">
      <c r="H33" s="20"/>
      <c r="O33" s="150"/>
    </row>
    <row r="34" spans="1:15" ht="19" x14ac:dyDescent="0.25">
      <c r="A34" s="342" t="s">
        <v>112</v>
      </c>
      <c r="B34" s="342"/>
      <c r="C34" s="342"/>
      <c r="D34" s="342"/>
      <c r="E34" s="342"/>
      <c r="F34" s="342"/>
      <c r="G34" s="343"/>
      <c r="H34" s="20"/>
      <c r="I34" s="344" t="s">
        <v>112</v>
      </c>
      <c r="J34" s="342"/>
      <c r="K34" s="342"/>
      <c r="L34" s="342"/>
      <c r="M34" s="342"/>
      <c r="N34" s="342"/>
      <c r="O34" s="345"/>
    </row>
    <row r="35" spans="1:15" s="1" customFormat="1" ht="16" customHeight="1" thickBot="1" x14ac:dyDescent="0.3">
      <c r="A35" s="97" t="s">
        <v>5</v>
      </c>
      <c r="B35" s="159" t="s">
        <v>66</v>
      </c>
      <c r="C35" s="46" t="s">
        <v>25</v>
      </c>
      <c r="D35" s="46" t="s">
        <v>26</v>
      </c>
      <c r="E35" s="46" t="s">
        <v>27</v>
      </c>
      <c r="F35" s="46" t="s">
        <v>28</v>
      </c>
      <c r="G35" s="47" t="s">
        <v>29</v>
      </c>
      <c r="H35" s="122"/>
      <c r="I35" s="276" t="s">
        <v>5</v>
      </c>
      <c r="J35" s="159" t="s">
        <v>66</v>
      </c>
      <c r="K35" s="46" t="s">
        <v>25</v>
      </c>
      <c r="L35" s="46" t="s">
        <v>26</v>
      </c>
      <c r="M35" s="46" t="s">
        <v>27</v>
      </c>
      <c r="N35" s="46" t="s">
        <v>28</v>
      </c>
      <c r="O35" s="277" t="s">
        <v>29</v>
      </c>
    </row>
    <row r="36" spans="1:15" ht="17" thickTop="1" x14ac:dyDescent="0.2">
      <c r="A36" t="s">
        <v>10</v>
      </c>
      <c r="B36">
        <f>B6</f>
        <v>2</v>
      </c>
      <c r="C36" s="18">
        <f>(C6-'Historic &amp; Future Emissions'!$AM5)/'Historic &amp; Future Emissions'!$AM5</f>
        <v>-0.59068650739093997</v>
      </c>
      <c r="D36" s="18">
        <f>(D6-'Historic &amp; Future Emissions'!$AM5)/'Historic &amp; Future Emissions'!$AM5</f>
        <v>-0.70642866255391334</v>
      </c>
      <c r="E36" s="18">
        <f>(E6-'Historic &amp; Future Emissions'!$AM5)/'Historic &amp; Future Emissions'!$AM5</f>
        <v>-0.47494435222796472</v>
      </c>
      <c r="F36" s="18">
        <f>(F6-'Historic &amp; Future Emissions'!$AM5)/'Historic &amp; Future Emissions'!$AM5</f>
        <v>-0.46208411276541378</v>
      </c>
      <c r="G36" s="18">
        <f>(G6-'Historic &amp; Future Emissions'!$AM5)/'Historic &amp; Future Emissions'!$AM5</f>
        <v>-0.71928890201646634</v>
      </c>
      <c r="H36" s="143"/>
      <c r="I36" t="s">
        <v>10</v>
      </c>
      <c r="J36">
        <f>J6</f>
        <v>15</v>
      </c>
      <c r="K36" s="56">
        <f>(K6-'Historic &amp; Future Emissions'!$AM5)/'Historic &amp; Future Emissions'!$AM5</f>
        <v>-0.24077312906529352</v>
      </c>
      <c r="L36" s="56">
        <f>(L6-'Historic &amp; Future Emissions'!$AM5)/'Historic &amp; Future Emissions'!$AM5</f>
        <v>-0.74053146044494633</v>
      </c>
      <c r="M36" s="56">
        <f>(M6-'Historic &amp; Future Emissions'!$AM5)/'Historic &amp; Future Emissions'!$AM5</f>
        <v>-0.10297207883362383</v>
      </c>
      <c r="N36" s="56">
        <f>(N6-'Historic &amp; Future Emissions'!$AM5)/'Historic &amp; Future Emissions'!$AM5</f>
        <v>-6.8482268285907685E-2</v>
      </c>
      <c r="O36" s="278">
        <f>(O6-'Historic &amp; Future Emissions'!$AM5)/'Historic &amp; Future Emissions'!$AM5</f>
        <v>-0.75854284492094948</v>
      </c>
    </row>
    <row r="37" spans="1:15" x14ac:dyDescent="0.2">
      <c r="A37" t="s">
        <v>11</v>
      </c>
      <c r="B37">
        <f t="shared" ref="B37:B42" si="6">B7</f>
        <v>9</v>
      </c>
      <c r="C37" s="18">
        <f>(C7-'Historic &amp; Future Emissions'!$AM6)/'Historic &amp; Future Emissions'!$AM6</f>
        <v>-0.58088324058830232</v>
      </c>
      <c r="D37" s="18">
        <f>(D7-'Historic &amp; Future Emissions'!$AM6)/'Historic &amp; Future Emissions'!$AM6</f>
        <v>-0.87243653368466401</v>
      </c>
      <c r="E37" s="18">
        <f>(E7-'Historic &amp; Future Emissions'!$AM6)/'Historic &amp; Future Emissions'!$AM6</f>
        <v>-0.40187348210281093</v>
      </c>
      <c r="F37" s="18">
        <f>(F7-'Historic &amp; Future Emissions'!$AM6)/'Historic &amp; Future Emissions'!$AM6</f>
        <v>-0.39908566798340428</v>
      </c>
      <c r="G37" s="18">
        <f>(G7-'Historic &amp; Future Emissions'!$AM6)/'Historic &amp; Future Emissions'!$AM6</f>
        <v>-0.93722732017255184</v>
      </c>
      <c r="H37" s="143"/>
      <c r="I37" t="s">
        <v>11</v>
      </c>
      <c r="J37">
        <f t="shared" ref="J37:J42" si="7">J7</f>
        <v>23</v>
      </c>
      <c r="K37" s="56">
        <f>(K7-'Historic &amp; Future Emissions'!$AM6)/'Historic &amp; Future Emissions'!$AM6</f>
        <v>-0.3786508262152421</v>
      </c>
      <c r="L37" s="56">
        <f>(L7-'Historic &amp; Future Emissions'!$AM6)/'Historic &amp; Future Emissions'!$AM6</f>
        <v>-0.66277365883853467</v>
      </c>
      <c r="M37" s="56">
        <f>(M7-'Historic &amp; Future Emissions'!$AM6)/'Historic &amp; Future Emissions'!$AM6</f>
        <v>-0.25517761810938672</v>
      </c>
      <c r="N37" s="56">
        <f>(N7-'Historic &amp; Future Emissions'!$AM6)/'Historic &amp; Future Emissions'!$AM6</f>
        <v>-0.2276064701659325</v>
      </c>
      <c r="O37" s="278">
        <f>(O7-'Historic &amp; Future Emissions'!$AM6)/'Historic &amp; Future Emissions'!$AM6</f>
        <v>-0.68477704445250631</v>
      </c>
    </row>
    <row r="38" spans="1:15" x14ac:dyDescent="0.2">
      <c r="A38" t="s">
        <v>34</v>
      </c>
      <c r="B38">
        <f t="shared" si="6"/>
        <v>41</v>
      </c>
      <c r="C38" s="18">
        <f>(C8-'Historic &amp; Future Emissions'!$AM7)/'Historic &amp; Future Emissions'!$AM7</f>
        <v>-0.5500120669984343</v>
      </c>
      <c r="D38" s="18">
        <f>(D8-'Historic &amp; Future Emissions'!$AM7)/'Historic &amp; Future Emissions'!$AM7</f>
        <v>-0.70111659747910693</v>
      </c>
      <c r="E38" s="18">
        <f>(E8-'Historic &amp; Future Emissions'!$AM7)/'Historic &amp; Future Emissions'!$AM7</f>
        <v>-0.30813920614375839</v>
      </c>
      <c r="F38" s="18">
        <f>(F8-'Historic &amp; Future Emissions'!$AM7)/'Historic &amp; Future Emissions'!$AM7</f>
        <v>-0.1712596325798581</v>
      </c>
      <c r="G38" s="18">
        <f>(G8-'Historic &amp; Future Emissions'!$AM7)/'Historic &amp; Future Emissions'!$AM7</f>
        <v>-0.80621163321953127</v>
      </c>
      <c r="H38" s="143"/>
      <c r="I38" t="s">
        <v>34</v>
      </c>
      <c r="J38">
        <f t="shared" si="7"/>
        <v>53</v>
      </c>
      <c r="K38" s="56">
        <f>(K8-'Historic &amp; Future Emissions'!$AM7)/'Historic &amp; Future Emissions'!$AM7</f>
        <v>-0.31357614607721973</v>
      </c>
      <c r="L38" s="56">
        <f>(L8-'Historic &amp; Future Emissions'!$AM7)/'Historic &amp; Future Emissions'!$AM7</f>
        <v>-0.57853146894487351</v>
      </c>
      <c r="M38" s="56">
        <f>(M8-'Historic &amp; Future Emissions'!$AM7)/'Historic &amp; Future Emissions'!$AM7</f>
        <v>-0.16703846509959488</v>
      </c>
      <c r="N38" s="56">
        <f>(N8-'Historic &amp; Future Emissions'!$AM7)/'Historic &amp; Future Emissions'!$AM7</f>
        <v>-0.1541114089909858</v>
      </c>
      <c r="O38" s="278">
        <f>(O8-'Historic &amp; Future Emissions'!$AM7)/'Historic &amp; Future Emissions'!$AM7</f>
        <v>-0.69817808733062181</v>
      </c>
    </row>
    <row r="39" spans="1:15" x14ac:dyDescent="0.2">
      <c r="A39" t="s">
        <v>12</v>
      </c>
      <c r="B39">
        <f t="shared" si="6"/>
        <v>37</v>
      </c>
      <c r="C39" s="18">
        <f>(C9-'Historic &amp; Future Emissions'!$AM8)/'Historic &amp; Future Emissions'!$AM8</f>
        <v>-0.65266453819950121</v>
      </c>
      <c r="D39" s="18">
        <f>(D9-'Historic &amp; Future Emissions'!$AM8)/'Historic &amp; Future Emissions'!$AM8</f>
        <v>-0.77878059456487914</v>
      </c>
      <c r="E39" s="18">
        <f>(E9-'Historic &amp; Future Emissions'!$AM8)/'Historic &amp; Future Emissions'!$AM8</f>
        <v>-0.51913592468229663</v>
      </c>
      <c r="F39" s="18">
        <f>(F9-'Historic &amp; Future Emissions'!$AM8)/'Historic &amp; Future Emissions'!$AM8</f>
        <v>-0.51222607083011418</v>
      </c>
      <c r="G39" s="18">
        <f>(G9-'Historic &amp; Future Emissions'!$AM8)/'Historic &amp; Future Emissions'!$AM8</f>
        <v>-0.83998962050535142</v>
      </c>
      <c r="H39" s="143"/>
      <c r="I39" t="s">
        <v>12</v>
      </c>
      <c r="J39">
        <f t="shared" si="7"/>
        <v>56</v>
      </c>
      <c r="K39" s="56">
        <f>(K9-'Historic &amp; Future Emissions'!$AM8)/'Historic &amp; Future Emissions'!$AM8</f>
        <v>-0.41094890036190818</v>
      </c>
      <c r="L39" s="56">
        <f>(L9-'Historic &amp; Future Emissions'!$AM8)/'Historic &amp; Future Emissions'!$AM8</f>
        <v>-0.66337023388161898</v>
      </c>
      <c r="M39" s="56">
        <f>(M9-'Historic &amp; Future Emissions'!$AM8)/'Historic &amp; Future Emissions'!$AM8</f>
        <v>-0.25078073188998506</v>
      </c>
      <c r="N39" s="56">
        <f>(N9-'Historic &amp; Future Emissions'!$AM8)/'Historic &amp; Future Emissions'!$AM8</f>
        <v>-0.20658934695290054</v>
      </c>
      <c r="O39" s="278">
        <f>(O9-'Historic &amp; Future Emissions'!$AM8)/'Historic &amp; Future Emissions'!$AM8</f>
        <v>-0.68484529176100151</v>
      </c>
    </row>
    <row r="40" spans="1:15" x14ac:dyDescent="0.2">
      <c r="A40" t="s">
        <v>16</v>
      </c>
      <c r="B40">
        <f t="shared" si="6"/>
        <v>37</v>
      </c>
      <c r="C40" s="18">
        <f>(C10-'Historic &amp; Future Emissions'!$AM9)/'Historic &amp; Future Emissions'!$AM9</f>
        <v>-0.11759542754820247</v>
      </c>
      <c r="D40" s="18">
        <f>(D10-'Historic &amp; Future Emissions'!$AM9)/'Historic &amp; Future Emissions'!$AM9</f>
        <v>-0.49901496241325144</v>
      </c>
      <c r="E40" s="18">
        <f>(E10-'Historic &amp; Future Emissions'!$AM9)/'Historic &amp; Future Emissions'!$AM9</f>
        <v>3.2598353110295089E-2</v>
      </c>
      <c r="F40" s="18">
        <f>(F10-'Historic &amp; Future Emissions'!$AM9)/'Historic &amp; Future Emissions'!$AM9</f>
        <v>0.2059898355780066</v>
      </c>
      <c r="G40" s="18">
        <f>(G10-'Historic &amp; Future Emissions'!$AM9)/'Historic &amp; Future Emissions'!$AM9</f>
        <v>-0.67344111079819624</v>
      </c>
      <c r="H40" s="143"/>
      <c r="I40" t="s">
        <v>16</v>
      </c>
      <c r="J40">
        <f t="shared" si="7"/>
        <v>56</v>
      </c>
      <c r="K40" s="56">
        <f>(K10-'Historic &amp; Future Emissions'!$AM9)/'Historic &amp; Future Emissions'!$AM9</f>
        <v>6.3867258924855938E-2</v>
      </c>
      <c r="L40" s="56">
        <f>(L10-'Historic &amp; Future Emissions'!$AM9)/'Historic &amp; Future Emissions'!$AM9</f>
        <v>-0.71832928354656811</v>
      </c>
      <c r="M40" s="56">
        <f>(M10-'Historic &amp; Future Emissions'!$AM9)/'Historic &amp; Future Emissions'!$AM9</f>
        <v>0.63366060957617176</v>
      </c>
      <c r="N40" s="56">
        <f>(N10-'Historic &amp; Future Emissions'!$AM9)/'Historic &amp; Future Emissions'!$AM9</f>
        <v>0.64281705148737089</v>
      </c>
      <c r="O40" s="278">
        <f>(O10-'Historic &amp; Future Emissions'!$AM9)/'Historic &amp; Future Emissions'!$AM9</f>
        <v>-0.95980693227239011</v>
      </c>
    </row>
    <row r="41" spans="1:15" x14ac:dyDescent="0.2">
      <c r="A41" t="s">
        <v>14</v>
      </c>
      <c r="B41" s="40" t="str">
        <f t="shared" si="6"/>
        <v>n/a</v>
      </c>
      <c r="C41" s="261" t="str">
        <f>C$11</f>
        <v>n/a</v>
      </c>
      <c r="D41" s="41" t="str">
        <f t="shared" ref="D41:G41" si="8">D$11</f>
        <v>n/a</v>
      </c>
      <c r="E41" s="41" t="str">
        <f t="shared" si="8"/>
        <v>n/a</v>
      </c>
      <c r="F41" s="41" t="str">
        <f t="shared" si="8"/>
        <v>n/a</v>
      </c>
      <c r="G41" s="41" t="str">
        <f t="shared" si="8"/>
        <v>n/a</v>
      </c>
      <c r="H41" s="143"/>
      <c r="I41" t="s">
        <v>14</v>
      </c>
      <c r="J41" s="40" t="str">
        <f t="shared" si="7"/>
        <v>n/a</v>
      </c>
      <c r="K41" s="279" t="str">
        <f>K$11</f>
        <v>n/a</v>
      </c>
      <c r="L41" s="279" t="str">
        <f t="shared" ref="L41:O41" si="9">L$11</f>
        <v>n/a</v>
      </c>
      <c r="M41" s="279" t="str">
        <f t="shared" si="9"/>
        <v>n/a</v>
      </c>
      <c r="N41" s="279" t="str">
        <f t="shared" si="9"/>
        <v>n/a</v>
      </c>
      <c r="O41" s="280" t="str">
        <f t="shared" si="9"/>
        <v>n/a</v>
      </c>
    </row>
    <row r="42" spans="1:15" x14ac:dyDescent="0.2">
      <c r="A42" t="s">
        <v>33</v>
      </c>
      <c r="B42">
        <f t="shared" si="6"/>
        <v>56</v>
      </c>
      <c r="C42" s="56">
        <f>(C12-'Historic &amp; Future Emissions'!$AM11)/'Historic &amp; Future Emissions'!$AM11</f>
        <v>-0.52693639745350929</v>
      </c>
      <c r="D42" s="56">
        <f>(D12-'Historic &amp; Future Emissions'!$AM11)/'Historic &amp; Future Emissions'!$AM11</f>
        <v>-0.73766309355552606</v>
      </c>
      <c r="E42" s="56">
        <f>(E12-'Historic &amp; Future Emissions'!$AM11)/'Historic &amp; Future Emissions'!$AM11</f>
        <v>-0.44237262360333285</v>
      </c>
      <c r="F42" s="56">
        <f>(F12-'Historic &amp; Future Emissions'!$AM11)/'Historic &amp; Future Emissions'!$AM11</f>
        <v>-0.39836846558481387</v>
      </c>
      <c r="G42" s="56">
        <f>(G12-'Historic &amp; Future Emissions'!$AM11)/'Historic &amp; Future Emissions'!$AM11</f>
        <v>-0.78500065932334151</v>
      </c>
      <c r="H42" s="144"/>
      <c r="I42" s="149" t="s">
        <v>33</v>
      </c>
      <c r="J42" s="149">
        <f t="shared" si="7"/>
        <v>81</v>
      </c>
      <c r="K42" s="286">
        <f>(K12-'Historic &amp; Future Emissions'!$AM11)/'Historic &amp; Future Emissions'!$AM11</f>
        <v>-0.38544767707908079</v>
      </c>
      <c r="L42" s="286">
        <f>(L12-'Historic &amp; Future Emissions'!$AM11)/'Historic &amp; Future Emissions'!$AM11</f>
        <v>-0.60911573940211794</v>
      </c>
      <c r="M42" s="286">
        <f>(M12-'Historic &amp; Future Emissions'!$AM11)/'Historic &amp; Future Emissions'!$AM11</f>
        <v>-0.17809792448131956</v>
      </c>
      <c r="N42" s="286">
        <f>(N12-'Historic &amp; Future Emissions'!$AM11)/'Historic &amp; Future Emissions'!$AM11</f>
        <v>-0.10393972558332829</v>
      </c>
      <c r="O42" s="287">
        <f>(O12-'Historic &amp; Future Emissions'!$AM11)/'Historic &amp; Future Emissions'!$AM11</f>
        <v>-0.71327407645046981</v>
      </c>
    </row>
    <row r="43" spans="1:15" x14ac:dyDescent="0.2">
      <c r="A43" s="23"/>
      <c r="B43" s="23"/>
      <c r="C43" s="23"/>
      <c r="D43" s="23"/>
      <c r="E43" s="23"/>
      <c r="F43" s="23"/>
      <c r="G43" s="23"/>
      <c r="H43" s="23"/>
      <c r="I43" s="23"/>
      <c r="J43" s="23"/>
      <c r="K43" s="23"/>
      <c r="L43" s="23"/>
      <c r="M43" s="23"/>
      <c r="N43" s="23"/>
      <c r="O43" s="23"/>
    </row>
    <row r="44" spans="1:15" ht="22" x14ac:dyDescent="0.3">
      <c r="A44" s="341" t="s">
        <v>153</v>
      </c>
      <c r="B44" s="341"/>
      <c r="C44" s="341"/>
      <c r="D44" s="341"/>
      <c r="E44" s="341"/>
      <c r="F44" s="341"/>
      <c r="G44" s="341"/>
      <c r="H44" s="341"/>
      <c r="I44" s="341"/>
      <c r="J44" s="341"/>
      <c r="K44" s="341"/>
      <c r="L44" s="341"/>
      <c r="M44" s="341"/>
      <c r="N44" s="341"/>
      <c r="O44" s="341"/>
    </row>
  </sheetData>
  <sheetProtection algorithmName="SHA-512" hashValue="sf0l5Hebs6MwEXo4FuU3324ecRDpSiLAtqwtHLX3cCzwJZ8LJwV3gFVe5j3fc43obAfJ8ADLwBH+wDIxcWheOg==" saltValue="nXIPdF1akIejbduflgbA0g==" spinCount="100000" sheet="1" objects="1" scenarios="1" sort="0" autoFilter="0"/>
  <mergeCells count="12">
    <mergeCell ref="A3:G3"/>
    <mergeCell ref="I3:O3"/>
    <mergeCell ref="A1:O1"/>
    <mergeCell ref="A44:O44"/>
    <mergeCell ref="A34:G34"/>
    <mergeCell ref="I34:O34"/>
    <mergeCell ref="A4:G4"/>
    <mergeCell ref="I4:O4"/>
    <mergeCell ref="A14:G14"/>
    <mergeCell ref="I14:O14"/>
    <mergeCell ref="A24:G24"/>
    <mergeCell ref="I24:O24"/>
  </mergeCells>
  <hyperlinks>
    <hyperlink ref="A44" r:id="rId1" location="/login?redirect=%2Fdownloads" display="Source: Author's Calculations based upon, data from the IPCC AR6 Explorer and Database files" xr:uid="{08D276F0-AD5C-8C42-8B30-CD1DCD9287AC}"/>
  </hyperlinks>
  <pageMargins left="0.7" right="0.7" top="0.75" bottom="0.75" header="0.3" footer="0.3"/>
  <tableParts count="8">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2299-73A9-5147-90ED-A866403D0DAD}">
  <dimension ref="A1:Q69"/>
  <sheetViews>
    <sheetView topLeftCell="E1" zoomScale="90" zoomScaleNormal="90" workbookViewId="0">
      <selection activeCell="P28" sqref="P28"/>
    </sheetView>
  </sheetViews>
  <sheetFormatPr baseColWidth="10" defaultColWidth="10.6640625" defaultRowHeight="16" x14ac:dyDescent="0.2"/>
  <cols>
    <col min="1" max="1" width="20.83203125" style="19" customWidth="1"/>
    <col min="2" max="7" width="24.83203125" style="19" customWidth="1"/>
    <col min="8" max="8" width="2.83203125" style="19" customWidth="1"/>
    <col min="9" max="9" width="20.83203125" style="19" customWidth="1"/>
    <col min="10" max="15" width="24.83203125" style="19" customWidth="1"/>
    <col min="16" max="16384" width="10.6640625" style="19"/>
  </cols>
  <sheetData>
    <row r="1" spans="1:17" ht="27" x14ac:dyDescent="0.35">
      <c r="A1" s="330" t="s">
        <v>68</v>
      </c>
      <c r="B1" s="330"/>
      <c r="C1" s="330"/>
      <c r="D1" s="330"/>
      <c r="E1" s="330"/>
      <c r="F1" s="330"/>
      <c r="G1" s="330"/>
      <c r="H1" s="330"/>
      <c r="I1" s="330"/>
      <c r="J1" s="330"/>
      <c r="K1" s="330"/>
      <c r="L1" s="330"/>
      <c r="M1" s="330"/>
      <c r="N1" s="330"/>
      <c r="O1" s="330"/>
    </row>
    <row r="2" spans="1:17" x14ac:dyDescent="0.2">
      <c r="A2" s="21"/>
      <c r="B2" s="21"/>
      <c r="C2" s="21"/>
      <c r="D2" s="21"/>
      <c r="E2" s="21"/>
      <c r="F2" s="21"/>
      <c r="G2" s="21"/>
      <c r="H2" s="21"/>
      <c r="I2" s="21"/>
      <c r="J2" s="21"/>
      <c r="K2" s="21"/>
      <c r="L2" s="21"/>
      <c r="M2" s="21"/>
      <c r="N2" s="21"/>
      <c r="O2" s="21"/>
    </row>
    <row r="3" spans="1:17" ht="22" x14ac:dyDescent="0.3">
      <c r="A3" s="336" t="s">
        <v>64</v>
      </c>
      <c r="B3" s="336"/>
      <c r="C3" s="336"/>
      <c r="D3" s="336"/>
      <c r="E3" s="336"/>
      <c r="F3" s="336"/>
      <c r="G3" s="336"/>
      <c r="H3" s="20"/>
      <c r="I3" s="338" t="s">
        <v>65</v>
      </c>
      <c r="J3" s="339"/>
      <c r="K3" s="339"/>
      <c r="L3" s="339"/>
      <c r="M3" s="339"/>
      <c r="N3" s="339"/>
      <c r="O3" s="340"/>
    </row>
    <row r="4" spans="1:17" ht="21" x14ac:dyDescent="0.3">
      <c r="A4" s="342" t="s">
        <v>69</v>
      </c>
      <c r="B4" s="342"/>
      <c r="C4" s="342"/>
      <c r="D4" s="342"/>
      <c r="E4" s="342"/>
      <c r="F4" s="342"/>
      <c r="G4" s="343"/>
      <c r="H4" s="122"/>
      <c r="I4" s="344" t="s">
        <v>69</v>
      </c>
      <c r="J4" s="342"/>
      <c r="K4" s="342"/>
      <c r="L4" s="342"/>
      <c r="M4" s="342"/>
      <c r="N4" s="342"/>
      <c r="O4" s="345"/>
    </row>
    <row r="5" spans="1:17" ht="16" customHeight="1" thickBot="1" x14ac:dyDescent="0.3">
      <c r="A5" s="97" t="s">
        <v>5</v>
      </c>
      <c r="B5" s="97" t="s">
        <v>66</v>
      </c>
      <c r="C5" s="186" t="s">
        <v>25</v>
      </c>
      <c r="D5" s="186" t="s">
        <v>26</v>
      </c>
      <c r="E5" s="186" t="s">
        <v>27</v>
      </c>
      <c r="F5" s="186" t="s">
        <v>28</v>
      </c>
      <c r="G5" s="187" t="s">
        <v>29</v>
      </c>
      <c r="H5" s="143"/>
      <c r="I5" s="142" t="s">
        <v>5</v>
      </c>
      <c r="J5" s="97" t="s">
        <v>66</v>
      </c>
      <c r="K5" s="186" t="s">
        <v>25</v>
      </c>
      <c r="L5" s="186" t="s">
        <v>26</v>
      </c>
      <c r="M5" s="186" t="s">
        <v>27</v>
      </c>
      <c r="N5" s="186" t="s">
        <v>28</v>
      </c>
      <c r="O5" s="281" t="s">
        <v>29</v>
      </c>
    </row>
    <row r="6" spans="1:17" ht="16" customHeight="1" thickTop="1" x14ac:dyDescent="0.2">
      <c r="A6" s="19" t="s">
        <v>18</v>
      </c>
      <c r="B6" s="19">
        <v>2</v>
      </c>
      <c r="C6" s="184">
        <v>167.53412413807101</v>
      </c>
      <c r="D6" s="184">
        <v>142.51804390678998</v>
      </c>
      <c r="E6" s="184">
        <v>192.550204369352</v>
      </c>
      <c r="F6" s="184">
        <v>195.32976883949499</v>
      </c>
      <c r="G6" s="184">
        <v>139.738479436647</v>
      </c>
      <c r="H6" s="143"/>
      <c r="I6" s="19" t="s">
        <v>18</v>
      </c>
      <c r="J6" s="19">
        <v>17</v>
      </c>
      <c r="K6" s="185">
        <v>274.20499430000001</v>
      </c>
      <c r="L6" s="185">
        <v>118.166825866699</v>
      </c>
      <c r="M6" s="185">
        <v>480.84841531442402</v>
      </c>
      <c r="N6" s="185">
        <v>503.155903908727</v>
      </c>
      <c r="O6" s="282">
        <v>111.55944061279199</v>
      </c>
      <c r="Q6" s="51"/>
    </row>
    <row r="7" spans="1:17" x14ac:dyDescent="0.2">
      <c r="A7" s="19" t="s">
        <v>19</v>
      </c>
      <c r="B7" s="19">
        <v>9</v>
      </c>
      <c r="C7" s="184">
        <v>329.95269929781301</v>
      </c>
      <c r="D7" s="184">
        <v>26.467732610078698</v>
      </c>
      <c r="E7" s="184">
        <v>689.29084261674802</v>
      </c>
      <c r="F7" s="184">
        <v>793.79540225147002</v>
      </c>
      <c r="G7" s="184">
        <v>12.1923398971557</v>
      </c>
      <c r="H7" s="143"/>
      <c r="I7" s="19" t="s">
        <v>19</v>
      </c>
      <c r="J7" s="19">
        <v>23</v>
      </c>
      <c r="K7" s="185">
        <v>1019.9608132871101</v>
      </c>
      <c r="L7" s="185">
        <v>358.387983701839</v>
      </c>
      <c r="M7" s="185">
        <v>1793.09110833566</v>
      </c>
      <c r="N7" s="185">
        <v>1815.0809782485001</v>
      </c>
      <c r="O7" s="282">
        <v>-692.041015625</v>
      </c>
    </row>
    <row r="8" spans="1:17" x14ac:dyDescent="0.2">
      <c r="A8" s="19" t="s">
        <v>20</v>
      </c>
      <c r="B8" s="19">
        <v>56</v>
      </c>
      <c r="C8" s="184">
        <v>4584.9835999999905</v>
      </c>
      <c r="D8" s="184">
        <v>3778.1725071440801</v>
      </c>
      <c r="E8" s="184">
        <v>5933.6654663121299</v>
      </c>
      <c r="F8" s="184">
        <v>7805.56787109375</v>
      </c>
      <c r="G8" s="184">
        <v>3223.1902</v>
      </c>
      <c r="H8" s="143"/>
      <c r="I8" s="19" t="s">
        <v>20</v>
      </c>
      <c r="J8" s="19">
        <v>81</v>
      </c>
      <c r="K8" s="185">
        <v>7583.2888999999896</v>
      </c>
      <c r="L8" s="185">
        <v>5037.4719579624707</v>
      </c>
      <c r="M8" s="185">
        <v>9778.2079999999987</v>
      </c>
      <c r="N8" s="185">
        <v>11180.1978</v>
      </c>
      <c r="O8" s="282">
        <v>4498.4210396150702</v>
      </c>
    </row>
    <row r="9" spans="1:17" x14ac:dyDescent="0.2">
      <c r="A9" s="19" t="s">
        <v>21</v>
      </c>
      <c r="B9" s="19">
        <v>56</v>
      </c>
      <c r="C9" s="184">
        <v>2602.0926967270198</v>
      </c>
      <c r="D9" s="184">
        <v>1675.2034771962601</v>
      </c>
      <c r="E9" s="184">
        <v>3470.254625</v>
      </c>
      <c r="F9" s="184">
        <v>3850.2972</v>
      </c>
      <c r="G9" s="184">
        <v>1260.86903751707</v>
      </c>
      <c r="H9" s="143"/>
      <c r="I9" s="19" t="s">
        <v>21</v>
      </c>
      <c r="J9" s="19">
        <v>81</v>
      </c>
      <c r="K9" s="185">
        <v>3659.1172999999899</v>
      </c>
      <c r="L9" s="185">
        <v>2453.4998472284501</v>
      </c>
      <c r="M9" s="185">
        <v>5054.9834000000001</v>
      </c>
      <c r="N9" s="185">
        <v>5567.3446999999996</v>
      </c>
      <c r="O9" s="282">
        <v>2002.44417160087</v>
      </c>
    </row>
    <row r="10" spans="1:17" x14ac:dyDescent="0.2">
      <c r="A10" s="19" t="s">
        <v>22</v>
      </c>
      <c r="B10" s="19">
        <v>8</v>
      </c>
      <c r="C10" s="184">
        <v>872.45433247466997</v>
      </c>
      <c r="D10" s="184">
        <v>628.31681961383606</v>
      </c>
      <c r="E10" s="184">
        <v>1130.1980309888099</v>
      </c>
      <c r="F10" s="184">
        <v>1182.86499023437</v>
      </c>
      <c r="G10" s="184">
        <v>588.35363490919497</v>
      </c>
      <c r="H10" s="143"/>
      <c r="I10" s="19" t="s">
        <v>22</v>
      </c>
      <c r="J10" s="19">
        <v>19</v>
      </c>
      <c r="K10" s="185">
        <v>877.86998274605298</v>
      </c>
      <c r="L10" s="185">
        <v>661.842761230468</v>
      </c>
      <c r="M10" s="185">
        <v>1083.65917197572</v>
      </c>
      <c r="N10" s="185">
        <v>1239.11596679687</v>
      </c>
      <c r="O10" s="282">
        <v>650.75579833984295</v>
      </c>
    </row>
    <row r="11" spans="1:17" x14ac:dyDescent="0.2">
      <c r="A11" s="19" t="s">
        <v>31</v>
      </c>
      <c r="B11" s="19">
        <v>8</v>
      </c>
      <c r="C11" s="184">
        <v>280.99200577352804</v>
      </c>
      <c r="D11" s="184">
        <v>115.877591634786</v>
      </c>
      <c r="E11" s="184">
        <v>418.091607573217</v>
      </c>
      <c r="F11" s="184">
        <v>452.363133214355</v>
      </c>
      <c r="G11" s="184">
        <v>100.266328268194</v>
      </c>
      <c r="H11" s="143"/>
      <c r="I11" s="19" t="s">
        <v>31</v>
      </c>
      <c r="J11" s="19">
        <v>19</v>
      </c>
      <c r="K11" s="185">
        <v>510.53500366210903</v>
      </c>
      <c r="L11" s="185">
        <v>364.14615686372997</v>
      </c>
      <c r="M11" s="185">
        <v>1071.12745801141</v>
      </c>
      <c r="N11" s="185">
        <v>1120.5272816849902</v>
      </c>
      <c r="O11" s="282">
        <v>216.36369323730401</v>
      </c>
    </row>
    <row r="12" spans="1:17" x14ac:dyDescent="0.2">
      <c r="A12" s="19" t="s">
        <v>23</v>
      </c>
      <c r="B12" s="19">
        <v>2</v>
      </c>
      <c r="C12" s="184">
        <v>528.51893225406297</v>
      </c>
      <c r="D12" s="184">
        <v>505.11692962647004</v>
      </c>
      <c r="E12" s="184">
        <v>551.92093488165494</v>
      </c>
      <c r="F12" s="184">
        <v>554.52115739583201</v>
      </c>
      <c r="G12" s="184">
        <v>502.51670711229303</v>
      </c>
      <c r="H12" s="20"/>
      <c r="I12" s="19" t="s">
        <v>23</v>
      </c>
      <c r="J12" s="19">
        <v>15</v>
      </c>
      <c r="K12" s="185">
        <v>634.10077788854596</v>
      </c>
      <c r="L12" s="185">
        <v>351.63373718261698</v>
      </c>
      <c r="M12" s="185">
        <v>741.07301306613101</v>
      </c>
      <c r="N12" s="185">
        <v>741.51511292911403</v>
      </c>
      <c r="O12" s="282">
        <v>338.15563964843699</v>
      </c>
    </row>
    <row r="13" spans="1:17" x14ac:dyDescent="0.2">
      <c r="A13" s="19" t="s">
        <v>24</v>
      </c>
      <c r="B13" s="19">
        <v>9</v>
      </c>
      <c r="C13" s="184">
        <v>175.48864926402499</v>
      </c>
      <c r="D13" s="184">
        <v>22.425304922865202</v>
      </c>
      <c r="E13" s="184">
        <v>257.233275479263</v>
      </c>
      <c r="F13" s="184">
        <v>258.31649459981998</v>
      </c>
      <c r="G13" s="184">
        <v>-30.1098230126725</v>
      </c>
      <c r="H13" s="20"/>
      <c r="I13" s="19" t="s">
        <v>24</v>
      </c>
      <c r="J13" s="19">
        <v>23</v>
      </c>
      <c r="K13" s="185">
        <v>264.08804321289</v>
      </c>
      <c r="L13" s="185">
        <v>176.71611254063598</v>
      </c>
      <c r="M13" s="185">
        <v>344.48135092337003</v>
      </c>
      <c r="N13" s="185">
        <v>353.94174194335898</v>
      </c>
      <c r="O13" s="282">
        <v>75.919937133789006</v>
      </c>
    </row>
    <row r="14" spans="1:17" x14ac:dyDescent="0.2">
      <c r="A14" s="19" t="s">
        <v>30</v>
      </c>
      <c r="B14" s="19">
        <v>3</v>
      </c>
      <c r="C14" s="184">
        <v>218.11861423251798</v>
      </c>
      <c r="D14" s="184">
        <v>188.176311041259</v>
      </c>
      <c r="E14" s="184">
        <v>306.51050720116302</v>
      </c>
      <c r="F14" s="184">
        <v>316.33182864212398</v>
      </c>
      <c r="G14" s="184">
        <v>184.849388464453</v>
      </c>
      <c r="H14" s="122"/>
      <c r="I14" s="19" t="s">
        <v>30</v>
      </c>
      <c r="J14" s="19">
        <v>21</v>
      </c>
      <c r="K14" s="185">
        <v>399.96043431251798</v>
      </c>
      <c r="L14" s="185">
        <v>311.548583984375</v>
      </c>
      <c r="M14" s="185">
        <v>472.74866917573098</v>
      </c>
      <c r="N14" s="185">
        <v>529.64582497314109</v>
      </c>
      <c r="O14" s="282">
        <v>303.03044282417301</v>
      </c>
    </row>
    <row r="15" spans="1:17" x14ac:dyDescent="0.2">
      <c r="A15" s="19" t="s">
        <v>32</v>
      </c>
      <c r="B15" s="19">
        <v>3</v>
      </c>
      <c r="C15" s="185">
        <v>250.879206979629</v>
      </c>
      <c r="D15" s="185">
        <v>199.363080489872</v>
      </c>
      <c r="E15" s="185">
        <v>451.31614335421199</v>
      </c>
      <c r="F15" s="185">
        <v>473.5869140625</v>
      </c>
      <c r="G15" s="185">
        <v>193.639066435454</v>
      </c>
      <c r="H15" s="143"/>
      <c r="I15" s="19" t="s">
        <v>32</v>
      </c>
      <c r="J15" s="19">
        <v>16</v>
      </c>
      <c r="K15" s="185">
        <v>317.77902221679597</v>
      </c>
      <c r="L15" s="185">
        <v>256.96593733716099</v>
      </c>
      <c r="M15" s="185">
        <v>370.44248655603303</v>
      </c>
      <c r="N15" s="185">
        <v>420.044189453125</v>
      </c>
      <c r="O15" s="282">
        <v>243.462534749035</v>
      </c>
    </row>
    <row r="16" spans="1:17" x14ac:dyDescent="0.2">
      <c r="H16" s="20"/>
      <c r="O16" s="288"/>
    </row>
    <row r="17" spans="1:15" ht="19" x14ac:dyDescent="0.25">
      <c r="A17" s="342" t="s">
        <v>111</v>
      </c>
      <c r="B17" s="342"/>
      <c r="C17" s="342"/>
      <c r="D17" s="342"/>
      <c r="E17" s="342"/>
      <c r="F17" s="342"/>
      <c r="G17" s="343"/>
      <c r="H17" s="143"/>
      <c r="I17" s="344" t="s">
        <v>111</v>
      </c>
      <c r="J17" s="342"/>
      <c r="K17" s="342"/>
      <c r="L17" s="342"/>
      <c r="M17" s="342"/>
      <c r="N17" s="342"/>
      <c r="O17" s="345"/>
    </row>
    <row r="18" spans="1:15" ht="16" customHeight="1" thickBot="1" x14ac:dyDescent="0.3">
      <c r="A18" s="140" t="s">
        <v>5</v>
      </c>
      <c r="B18" s="140" t="s">
        <v>66</v>
      </c>
      <c r="C18" s="186" t="s">
        <v>25</v>
      </c>
      <c r="D18" s="186" t="s">
        <v>26</v>
      </c>
      <c r="E18" s="186" t="s">
        <v>27</v>
      </c>
      <c r="F18" s="186" t="s">
        <v>28</v>
      </c>
      <c r="G18" s="187" t="s">
        <v>29</v>
      </c>
      <c r="H18" s="143"/>
      <c r="I18" s="140" t="s">
        <v>5</v>
      </c>
      <c r="J18" s="140" t="s">
        <v>66</v>
      </c>
      <c r="K18" s="186" t="s">
        <v>25</v>
      </c>
      <c r="L18" s="186" t="s">
        <v>26</v>
      </c>
      <c r="M18" s="186" t="s">
        <v>27</v>
      </c>
      <c r="N18" s="186" t="s">
        <v>28</v>
      </c>
      <c r="O18" s="281" t="s">
        <v>29</v>
      </c>
    </row>
    <row r="19" spans="1:15" ht="17" thickTop="1" x14ac:dyDescent="0.2">
      <c r="A19" s="19" t="s">
        <v>18</v>
      </c>
      <c r="B19" s="19">
        <v>2</v>
      </c>
      <c r="C19" s="51">
        <f>(C6-'Historic &amp; Future Emissions'!$AI13)/'Historic &amp; Future Emissions'!$AI13</f>
        <v>-0.58090295307158946</v>
      </c>
      <c r="D19" s="51">
        <f>(D6-'Historic &amp; Future Emissions'!$AI13)/'Historic &amp; Future Emissions'!$AI13</f>
        <v>-0.64348223597644816</v>
      </c>
      <c r="E19" s="51">
        <f>(E6-'Historic &amp; Future Emissions'!$AI13)/'Historic &amp; Future Emissions'!$AI13</f>
        <v>-0.51832367016673087</v>
      </c>
      <c r="F19" s="51">
        <f>(F6-'Historic &amp; Future Emissions'!$AI13)/'Historic &amp; Future Emissions'!$AI13</f>
        <v>-0.51137041651063375</v>
      </c>
      <c r="G19" s="51">
        <f>(G6-'Historic &amp; Future Emissions'!$AI13)/'Historic &amp; Future Emissions'!$AI13</f>
        <v>-0.65043548963254516</v>
      </c>
      <c r="H19" s="143"/>
      <c r="I19" s="19" t="s">
        <v>18</v>
      </c>
      <c r="J19" s="19">
        <v>17</v>
      </c>
      <c r="K19" s="138">
        <f>(K6-'Historic &amp; Future Emissions'!$AI13)/'Historic &amp; Future Emissions'!$AI13</f>
        <v>-0.31405912702630606</v>
      </c>
      <c r="L19" s="138">
        <f>(L6-'Historic &amp; Future Emissions'!$AI13)/'Historic &amp; Future Emissions'!$AI13</f>
        <v>-0.70439832469698382</v>
      </c>
      <c r="M19" s="138">
        <f>(M6-'Historic &amp; Future Emissions'!$AI13)/'Historic &amp; Future Emissions'!$AI13</f>
        <v>0.2028722620855391</v>
      </c>
      <c r="N19" s="138">
        <f>(N6-'Historic &amp; Future Emissions'!$AI13)/'Historic &amp; Future Emissions'!$AI13</f>
        <v>0.25867583429723207</v>
      </c>
      <c r="O19" s="289">
        <f>(O6-'Historic &amp; Future Emissions'!$AI13)/'Historic &amp; Future Emissions'!$AI13</f>
        <v>-0.72092711047168734</v>
      </c>
    </row>
    <row r="20" spans="1:15" x14ac:dyDescent="0.2">
      <c r="A20" s="19" t="s">
        <v>19</v>
      </c>
      <c r="B20" s="19">
        <v>9</v>
      </c>
      <c r="C20" s="51">
        <f>(C7-'Historic &amp; Future Emissions'!$AI14)/'Historic &amp; Future Emissions'!$AI14</f>
        <v>-0.87117492841460253</v>
      </c>
      <c r="D20" s="51">
        <f>(D7-'Historic &amp; Future Emissions'!$AI14)/'Historic &amp; Future Emissions'!$AI14</f>
        <v>-0.9896660716658694</v>
      </c>
      <c r="E20" s="51">
        <f>(E7-'Historic &amp; Future Emissions'!$AI14)/'Historic &amp; Future Emissions'!$AI14</f>
        <v>-0.73087675193372759</v>
      </c>
      <c r="F20" s="51">
        <f>(F7-'Historic &amp; Future Emissions'!$AI14)/'Historic &amp; Future Emissions'!$AI14</f>
        <v>-0.69007451753893612</v>
      </c>
      <c r="G20" s="51">
        <f>(G7-'Historic &amp; Future Emissions'!$AI14)/'Historic &amp; Future Emissions'!$AI14</f>
        <v>-0.99523968416264752</v>
      </c>
      <c r="H20" s="143"/>
      <c r="I20" s="19" t="s">
        <v>19</v>
      </c>
      <c r="J20" s="19">
        <v>23</v>
      </c>
      <c r="K20" s="138">
        <f>(K7-'Historic &amp; Future Emissions'!$AI14)/'Historic &amp; Future Emissions'!$AI14</f>
        <v>-0.60177163252295562</v>
      </c>
      <c r="L20" s="138">
        <f>(L7-'Historic &amp; Future Emissions'!$AI14)/'Historic &amp; Future Emissions'!$AI14</f>
        <v>-0.8600727990588023</v>
      </c>
      <c r="M20" s="138">
        <f>(M7-'Historic &amp; Future Emissions'!$AI14)/'Historic &amp; Future Emissions'!$AI14</f>
        <v>-0.29991453053097594</v>
      </c>
      <c r="N20" s="138">
        <f>(N7-'Historic &amp; Future Emissions'!$AI14)/'Historic &amp; Future Emissions'!$AI14</f>
        <v>-0.29132891637566249</v>
      </c>
      <c r="O20" s="289">
        <f>(O7-'Historic &amp; Future Emissions'!$AI14)/'Historic &amp; Future Emissions'!$AI14</f>
        <v>-1.2701970117766899</v>
      </c>
    </row>
    <row r="21" spans="1:15" x14ac:dyDescent="0.2">
      <c r="A21" s="19" t="s">
        <v>20</v>
      </c>
      <c r="B21" s="19">
        <v>56</v>
      </c>
      <c r="C21" s="51">
        <f>(C8-'Historic &amp; Future Emissions'!$AI15)/'Historic &amp; Future Emissions'!$AI15</f>
        <v>-0.40018529565672545</v>
      </c>
      <c r="D21" s="51">
        <f>(D8-'Historic &amp; Future Emissions'!$AI15)/'Historic &amp; Future Emissions'!$AI15</f>
        <v>-0.50573358095969645</v>
      </c>
      <c r="E21" s="51">
        <f>(E8-'Historic &amp; Future Emissions'!$AI15)/'Historic &amp; Future Emissions'!$AI15</f>
        <v>-0.22374863078072607</v>
      </c>
      <c r="F21" s="51">
        <f>(F8-'Historic &amp; Future Emissions'!$AI15)/'Historic &amp; Future Emissions'!$AI15</f>
        <v>2.113656084428964E-2</v>
      </c>
      <c r="G21" s="51">
        <f>(G8-'Historic &amp; Future Emissions'!$AI15)/'Historic &amp; Future Emissions'!$AI15</f>
        <v>-0.57833723181580321</v>
      </c>
      <c r="H21" s="143"/>
      <c r="I21" s="19" t="s">
        <v>20</v>
      </c>
      <c r="J21" s="19">
        <v>81</v>
      </c>
      <c r="K21" s="138">
        <f>(K8-'Historic &amp; Future Emissions'!$AI15)/'Historic &amp; Future Emissions'!$AI15</f>
        <v>-7.9423207744649983E-3</v>
      </c>
      <c r="L21" s="138">
        <f>(L8-'Historic &amp; Future Emissions'!$AI15)/'Historic &amp; Future Emissions'!$AI15</f>
        <v>-0.34099006306090129</v>
      </c>
      <c r="M21" s="138">
        <f>(M8-'Historic &amp; Future Emissions'!$AI15)/'Historic &amp; Future Emissions'!$AI15</f>
        <v>0.27920041862898987</v>
      </c>
      <c r="N21" s="138">
        <f>(N8-'Historic &amp; Future Emissions'!$AI15)/'Historic &amp; Future Emissions'!$AI15</f>
        <v>0.46261091051805336</v>
      </c>
      <c r="O21" s="289">
        <f>(O8-'Historic &amp; Future Emissions'!$AI15)/'Historic &amp; Future Emissions'!$AI15</f>
        <v>-0.41150954479133045</v>
      </c>
    </row>
    <row r="22" spans="1:15" x14ac:dyDescent="0.2">
      <c r="A22" s="19" t="s">
        <v>21</v>
      </c>
      <c r="B22" s="19">
        <v>56</v>
      </c>
      <c r="C22" s="51">
        <f>(C9-'Historic &amp; Future Emissions'!$AI16)/'Historic &amp; Future Emissions'!$AI16</f>
        <v>0.31834968801875607</v>
      </c>
      <c r="D22" s="51">
        <f>(D9-'Historic &amp; Future Emissions'!$AI16)/'Historic &amp; Future Emissions'!$AI16</f>
        <v>-0.15125852960290811</v>
      </c>
      <c r="E22" s="51">
        <f>(E9-'Historic &amp; Future Emissions'!$AI16)/'Historic &amp; Future Emissions'!$AI16</f>
        <v>0.75820373654211526</v>
      </c>
      <c r="F22" s="51">
        <f>(F9-'Historic &amp; Future Emissions'!$AI16)/'Historic &amp; Future Emissions'!$AI16</f>
        <v>0.95075222292590245</v>
      </c>
      <c r="G22" s="51">
        <f>(G9-'Historic &amp; Future Emissions'!$AI16)/'Historic &amp; Future Emissions'!$AI16</f>
        <v>-0.36118098162529705</v>
      </c>
      <c r="H22" s="20"/>
      <c r="I22" s="19" t="s">
        <v>21</v>
      </c>
      <c r="J22" s="19">
        <v>81</v>
      </c>
      <c r="K22" s="138">
        <f>(K9-'Historic &amp; Future Emissions'!$AI16)/'Historic &amp; Future Emissions'!$AI16</f>
        <v>0.8538909689676959</v>
      </c>
      <c r="L22" s="138">
        <f>(L9-'Historic &amp; Future Emissions'!$AI16)/'Historic &amp; Future Emissions'!$AI16</f>
        <v>0.24306515375728949</v>
      </c>
      <c r="M22" s="138">
        <f>(M9-'Historic &amp; Future Emissions'!$AI16)/'Historic &amp; Future Emissions'!$AI16</f>
        <v>1.5611062191260292</v>
      </c>
      <c r="N22" s="138">
        <f>(N9-'Historic &amp; Future Emissions'!$AI16)/'Historic &amp; Future Emissions'!$AI16</f>
        <v>1.820693958201393</v>
      </c>
      <c r="O22" s="289">
        <f>(O9-'Historic &amp; Future Emissions'!$AI16)/'Historic &amp; Future Emissions'!$AI16</f>
        <v>1.453789568125145E-2</v>
      </c>
    </row>
    <row r="23" spans="1:15" x14ac:dyDescent="0.2">
      <c r="A23" s="19" t="s">
        <v>22</v>
      </c>
      <c r="B23" s="19">
        <v>8</v>
      </c>
      <c r="C23" s="51">
        <f>(C10-'Historic &amp; Future Emissions'!$AI17)/'Historic &amp; Future Emissions'!$AI17</f>
        <v>-0.33253457257918906</v>
      </c>
      <c r="D23" s="51">
        <f>(D10-'Historic &amp; Future Emissions'!$AI17)/'Historic &amp; Future Emissions'!$AI17</f>
        <v>-0.51931036508273676</v>
      </c>
      <c r="E23" s="51">
        <f>(E10-'Historic &amp; Future Emissions'!$AI17)/'Historic &amp; Future Emissions'!$AI17</f>
        <v>-0.13534945756486733</v>
      </c>
      <c r="F23" s="51">
        <f>(F10-'Historic &amp; Future Emissions'!$AI17)/'Historic &amp; Future Emissions'!$AI17</f>
        <v>-9.5056948082930873E-2</v>
      </c>
      <c r="G23" s="51">
        <f>(G10-'Historic &amp; Future Emissions'!$AI17)/'Historic &amp; Future Emissions'!$AI17</f>
        <v>-0.54988393571802796</v>
      </c>
      <c r="H23" s="20"/>
      <c r="I23" s="19" t="s">
        <v>22</v>
      </c>
      <c r="J23" s="19">
        <v>19</v>
      </c>
      <c r="K23" s="138">
        <f>(K10-'Historic &amp; Future Emissions'!$AI17)/'Historic &amp; Future Emissions'!$AI17</f>
        <v>-0.32839136509130001</v>
      </c>
      <c r="L23" s="138">
        <f>(L10-'Historic &amp; Future Emissions'!$AI17)/'Historic &amp; Future Emissions'!$AI17</f>
        <v>-0.49366156477549544</v>
      </c>
      <c r="M23" s="138">
        <f>(M10-'Historic &amp; Future Emissions'!$AI17)/'Historic &amp; Future Emissions'!$AI17</f>
        <v>-0.17095370441953095</v>
      </c>
      <c r="N23" s="138">
        <f>(N10-'Historic &amp; Future Emissions'!$AI17)/'Historic &amp; Future Emissions'!$AI17</f>
        <v>-5.2022509813100692E-2</v>
      </c>
      <c r="O23" s="289">
        <f>(O10-'Historic &amp; Future Emissions'!$AI17)/'Historic &amp; Future Emissions'!$AI17</f>
        <v>-0.50214357254270947</v>
      </c>
    </row>
    <row r="24" spans="1:15" x14ac:dyDescent="0.2">
      <c r="A24" s="19" t="s">
        <v>31</v>
      </c>
      <c r="B24" s="19">
        <v>8</v>
      </c>
      <c r="C24" s="51">
        <f>(C11-'Historic &amp; Future Emissions'!$AI18)/'Historic &amp; Future Emissions'!$AI18</f>
        <v>-0.53891573956798688</v>
      </c>
      <c r="D24" s="51">
        <f>(D11-'Historic &amp; Future Emissions'!$AI18)/'Historic &amp; Future Emissions'!$AI18</f>
        <v>-0.80985461314998863</v>
      </c>
      <c r="E24" s="51">
        <f>(E11-'Historic &amp; Future Emissions'!$AI18)/'Historic &amp; Future Emissions'!$AI18</f>
        <v>-0.31394681802406843</v>
      </c>
      <c r="F24" s="51">
        <f>(F11-'Historic &amp; Future Emissions'!$AI18)/'Historic &amp; Future Emissions'!$AI18</f>
        <v>-0.25771012541560712</v>
      </c>
      <c r="G24" s="51">
        <f>(G11-'Historic &amp; Future Emissions'!$AI18)/'Historic &amp; Future Emissions'!$AI18</f>
        <v>-0.83547138400430221</v>
      </c>
      <c r="H24" s="122"/>
      <c r="I24" s="19" t="s">
        <v>31</v>
      </c>
      <c r="J24" s="19">
        <v>19</v>
      </c>
      <c r="K24" s="138">
        <f>(K11-'Historic &amp; Future Emissions'!$AI18)/'Historic &amp; Future Emissions'!$AI18</f>
        <v>-0.16225497611514103</v>
      </c>
      <c r="L24" s="138">
        <f>(L11-'Historic &amp; Future Emissions'!$AI18)/'Historic &amp; Future Emissions'!$AI18</f>
        <v>-0.40246676781973179</v>
      </c>
      <c r="M24" s="138">
        <f>(M11-'Historic &amp; Future Emissions'!$AI18)/'Historic &amp; Future Emissions'!$AI18</f>
        <v>0.75763011636589817</v>
      </c>
      <c r="N24" s="138">
        <f>(N11-'Historic &amp; Future Emissions'!$AI18)/'Historic &amp; Future Emissions'!$AI18</f>
        <v>0.83869107431486767</v>
      </c>
      <c r="O24" s="289">
        <f>(O11-'Historic &amp; Future Emissions'!$AI18)/'Historic &amp; Future Emissions'!$AI18</f>
        <v>-0.6449653675874798</v>
      </c>
    </row>
    <row r="25" spans="1:15" x14ac:dyDescent="0.2">
      <c r="A25" s="19" t="s">
        <v>23</v>
      </c>
      <c r="B25" s="19">
        <v>2</v>
      </c>
      <c r="C25" s="51">
        <f>(C12-'Historic &amp; Future Emissions'!$AI19)/'Historic &amp; Future Emissions'!$AI19</f>
        <v>0.25048842364619189</v>
      </c>
      <c r="D25" s="51">
        <f>(D12-'Historic &amp; Future Emissions'!$AI19)/'Historic &amp; Future Emissions'!$AI19</f>
        <v>0.19511872619536275</v>
      </c>
      <c r="E25" s="51">
        <f>(E12-'Historic &amp; Future Emissions'!$AI19)/'Historic &amp; Future Emissions'!$AI19</f>
        <v>0.30585812109701876</v>
      </c>
      <c r="F25" s="51">
        <f>(F12-'Historic &amp; Future Emissions'!$AI19)/'Historic &amp; Future Emissions'!$AI19</f>
        <v>0.31201030970266658</v>
      </c>
      <c r="G25" s="51">
        <f>(G12-'Historic &amp; Future Emissions'!$AI19)/'Historic &amp; Future Emissions'!$AI19</f>
        <v>0.18896653758971504</v>
      </c>
      <c r="H25" s="143"/>
      <c r="I25" s="19" t="s">
        <v>23</v>
      </c>
      <c r="J25" s="19">
        <v>15</v>
      </c>
      <c r="K25" s="138">
        <f>(K12-'Historic &amp; Future Emissions'!$AI19)/'Historic &amp; Future Emissions'!$AI19</f>
        <v>0.50029759348999403</v>
      </c>
      <c r="L25" s="138">
        <f>(L12-'Historic &amp; Future Emissions'!$AI19)/'Historic &amp; Future Emissions'!$AI19</f>
        <v>-0.16802617489029456</v>
      </c>
      <c r="M25" s="138">
        <f>(M12-'Historic &amp; Future Emissions'!$AI19)/'Historic &amp; Future Emissions'!$AI19</f>
        <v>0.75339645821869405</v>
      </c>
      <c r="N25" s="138">
        <f>(N12-'Historic &amp; Future Emissions'!$AI19)/'Historic &amp; Future Emissions'!$AI19</f>
        <v>0.75444247705930223</v>
      </c>
      <c r="O25" s="289">
        <f>(O12-'Historic &amp; Future Emissions'!$AI19)/'Historic &amp; Future Emissions'!$AI19</f>
        <v>-0.19991567574012301</v>
      </c>
    </row>
    <row r="26" spans="1:15" x14ac:dyDescent="0.2">
      <c r="A26" s="19" t="s">
        <v>24</v>
      </c>
      <c r="B26" s="19">
        <v>9</v>
      </c>
      <c r="C26" s="51">
        <f>(C13-'Historic &amp; Future Emissions'!$AI20)/'Historic &amp; Future Emissions'!$AI20</f>
        <v>-0.66375075466679001</v>
      </c>
      <c r="D26" s="51">
        <f>(D13-'Historic &amp; Future Emissions'!$AI20)/'Historic &amp; Future Emissions'!$AI20</f>
        <v>-0.95703145537728895</v>
      </c>
      <c r="E26" s="51">
        <f>(E13-'Historic &amp; Future Emissions'!$AI20)/'Historic &amp; Future Emissions'!$AI20</f>
        <v>-0.50712199838999383</v>
      </c>
      <c r="F26" s="51">
        <f>(F13-'Historic &amp; Future Emissions'!$AI20)/'Historic &amp; Future Emissions'!$AI20</f>
        <v>-0.5050464703524522</v>
      </c>
      <c r="G26" s="51">
        <f>(G13-'Historic &amp; Future Emissions'!$AI20)/'Historic &amp; Future Emissions'!$AI20</f>
        <v>-1.0576926502516715</v>
      </c>
      <c r="H26" s="143"/>
      <c r="I26" s="19" t="s">
        <v>24</v>
      </c>
      <c r="J26" s="19">
        <v>23</v>
      </c>
      <c r="K26" s="138">
        <f>(K13-'Historic &amp; Future Emissions'!$AI20)/'Historic &amp; Future Emissions'!$AI20</f>
        <v>-0.49398775587896543</v>
      </c>
      <c r="L26" s="138">
        <f>(L13-'Historic &amp; Future Emissions'!$AI20)/'Historic &amp; Future Emissions'!$AI20</f>
        <v>-0.66139884414627692</v>
      </c>
      <c r="M26" s="138">
        <f>(M13-'Historic &amp; Future Emissions'!$AI20)/'Historic &amp; Future Emissions'!$AI20</f>
        <v>-0.3399482259101686</v>
      </c>
      <c r="N26" s="138">
        <f>(N13-'Historic &amp; Future Emissions'!$AI20)/'Historic &amp; Future Emissions'!$AI20</f>
        <v>-0.32182141625969124</v>
      </c>
      <c r="O26" s="289">
        <f>(O13-'Historic &amp; Future Emissions'!$AI20)/'Historic &amp; Future Emissions'!$AI20</f>
        <v>-0.85453177926867474</v>
      </c>
    </row>
    <row r="27" spans="1:15" x14ac:dyDescent="0.2">
      <c r="A27" s="19" t="s">
        <v>30</v>
      </c>
      <c r="B27" s="19">
        <v>3</v>
      </c>
      <c r="C27" s="51">
        <f>(C14-'Historic &amp; Future Emissions'!$AI21)/'Historic &amp; Future Emissions'!$AI21</f>
        <v>-0.59377584688828311</v>
      </c>
      <c r="D27" s="51">
        <f>(D14-'Historic &amp; Future Emissions'!$AI21)/'Historic &amp; Future Emissions'!$AI21</f>
        <v>-0.64954039866155444</v>
      </c>
      <c r="E27" s="51">
        <f>(E14-'Historic &amp; Future Emissions'!$AI21)/'Historic &amp; Future Emissions'!$AI21</f>
        <v>-0.42915476679627412</v>
      </c>
      <c r="F27" s="51">
        <f>(F14-'Historic &amp; Future Emissions'!$AI21)/'Historic &amp; Future Emissions'!$AI21</f>
        <v>-0.41086353567493905</v>
      </c>
      <c r="G27" s="51">
        <f>(G14-'Historic &amp; Future Emissions'!$AI21)/'Historic &amp; Future Emissions'!$AI21</f>
        <v>-0.65573645996969465</v>
      </c>
      <c r="H27" s="143"/>
      <c r="I27" s="19" t="s">
        <v>30</v>
      </c>
      <c r="J27" s="19">
        <v>21</v>
      </c>
      <c r="K27" s="138">
        <f>(K14-'Historic &amp; Future Emissions'!$AI21)/'Historic &amp; Future Emissions'!$AI21</f>
        <v>-0.25511360285098089</v>
      </c>
      <c r="L27" s="138">
        <f>(L14-'Historic &amp; Future Emissions'!$AI21)/'Historic &amp; Future Emissions'!$AI21</f>
        <v>-0.41977185153352453</v>
      </c>
      <c r="M27" s="138">
        <f>(M14-'Historic &amp; Future Emissions'!$AI21)/'Historic &amp; Future Emissions'!$AI21</f>
        <v>-0.11955277890275461</v>
      </c>
      <c r="N27" s="138">
        <f>(N14-'Historic &amp; Future Emissions'!$AI21)/'Historic &amp; Future Emissions'!$AI21</f>
        <v>-1.3587503955475226E-2</v>
      </c>
      <c r="O27" s="289">
        <f>(O14-'Historic &amp; Future Emissions'!$AI21)/'Historic &amp; Future Emissions'!$AI21</f>
        <v>-0.43563603942534929</v>
      </c>
    </row>
    <row r="28" spans="1:15" x14ac:dyDescent="0.2">
      <c r="A28" s="49" t="s">
        <v>32</v>
      </c>
      <c r="B28" s="49">
        <v>3</v>
      </c>
      <c r="C28" s="51">
        <f>(C15-'Historic &amp; Future Emissions'!$AI22)/'Historic &amp; Future Emissions'!$AI22</f>
        <v>-6.3908695937909779E-2</v>
      </c>
      <c r="D28" s="51">
        <f>(D15-'Historic &amp; Future Emissions'!$AI22)/'Historic &amp; Future Emissions'!$AI22</f>
        <v>-0.25612788622712301</v>
      </c>
      <c r="E28" s="51">
        <f>(E15-'Historic &amp; Future Emissions'!$AI22)/'Historic &amp; Future Emissions'!$AI22</f>
        <v>0.68397023516987487</v>
      </c>
      <c r="F28" s="51">
        <f>(F15-'Historic &amp; Future Emissions'!$AI22)/'Historic &amp; Future Emissions'!$AI22</f>
        <v>0.76706789418185473</v>
      </c>
      <c r="G28" s="51">
        <f>(G15-'Historic &amp; Future Emissions'!$AI22)/'Historic &amp; Future Emissions'!$AI22</f>
        <v>-0.27748557403703766</v>
      </c>
      <c r="H28" s="143"/>
      <c r="I28" s="50" t="s">
        <v>32</v>
      </c>
      <c r="J28" s="49">
        <v>16</v>
      </c>
      <c r="K28" s="138">
        <f>(K15-'Historic &amp; Future Emissions'!$AI22)/'Historic &amp; Future Emissions'!$AI22</f>
        <v>0.18571077647997583</v>
      </c>
      <c r="L28" s="138">
        <f>(L15-'Historic &amp; Future Emissions'!$AI22)/'Historic &amp; Future Emissions'!$AI22</f>
        <v>-4.1197625433294055E-2</v>
      </c>
      <c r="M28" s="138">
        <f>(M15-'Historic &amp; Future Emissions'!$AI22)/'Historic &amp; Future Emissions'!$AI22</f>
        <v>0.38221096317638353</v>
      </c>
      <c r="N28" s="138">
        <f>(N15-'Historic &amp; Future Emissions'!$AI22)/'Historic &amp; Future Emissions'!$AI22</f>
        <v>0.56728697369011793</v>
      </c>
      <c r="O28" s="289">
        <f>(O15-'Historic &amp; Future Emissions'!$AI22)/'Historic &amp; Future Emissions'!$AI22</f>
        <v>-9.1582102848437708E-2</v>
      </c>
    </row>
    <row r="29" spans="1:15" x14ac:dyDescent="0.2">
      <c r="H29" s="20"/>
      <c r="O29" s="288"/>
    </row>
    <row r="30" spans="1:15" ht="19" x14ac:dyDescent="0.25">
      <c r="A30" s="342" t="s">
        <v>112</v>
      </c>
      <c r="B30" s="342"/>
      <c r="C30" s="342"/>
      <c r="D30" s="342"/>
      <c r="E30" s="342"/>
      <c r="F30" s="342"/>
      <c r="G30" s="343"/>
      <c r="H30" s="143"/>
      <c r="I30" s="344" t="s">
        <v>112</v>
      </c>
      <c r="J30" s="342"/>
      <c r="K30" s="342"/>
      <c r="L30" s="342"/>
      <c r="M30" s="342"/>
      <c r="N30" s="342"/>
      <c r="O30" s="345"/>
    </row>
    <row r="31" spans="1:15" ht="16" customHeight="1" thickBot="1" x14ac:dyDescent="0.3">
      <c r="A31" s="140" t="s">
        <v>5</v>
      </c>
      <c r="B31" s="140" t="s">
        <v>66</v>
      </c>
      <c r="C31" s="186" t="s">
        <v>25</v>
      </c>
      <c r="D31" s="186" t="s">
        <v>26</v>
      </c>
      <c r="E31" s="186" t="s">
        <v>27</v>
      </c>
      <c r="F31" s="186" t="s">
        <v>28</v>
      </c>
      <c r="G31" s="187" t="s">
        <v>29</v>
      </c>
      <c r="H31" s="143"/>
      <c r="I31" s="101" t="s">
        <v>5</v>
      </c>
      <c r="J31" s="100" t="s">
        <v>66</v>
      </c>
      <c r="K31" s="186" t="s">
        <v>25</v>
      </c>
      <c r="L31" s="186" t="s">
        <v>26</v>
      </c>
      <c r="M31" s="186" t="s">
        <v>27</v>
      </c>
      <c r="N31" s="186" t="s">
        <v>28</v>
      </c>
      <c r="O31" s="281" t="s">
        <v>29</v>
      </c>
    </row>
    <row r="32" spans="1:15" ht="17" thickTop="1" x14ac:dyDescent="0.2">
      <c r="A32" s="19" t="s">
        <v>18</v>
      </c>
      <c r="B32" s="19">
        <v>2</v>
      </c>
      <c r="C32" s="51">
        <f>('IPCC-Non-Peaked Countries'!C6-'Historic &amp; Future Emissions'!$AM13)/'Historic &amp; Future Emissions'!$AM13</f>
        <v>-0.51718905256780334</v>
      </c>
      <c r="D32" s="51">
        <f>('IPCC-Non-Peaked Countries'!D6-'Historic &amp; Future Emissions'!$AM13)/'Historic &amp; Future Emissions'!$AM13</f>
        <v>-0.58928205129056321</v>
      </c>
      <c r="E32" s="51">
        <f>('IPCC-Non-Peaked Countries'!E6-'Historic &amp; Future Emissions'!$AM13)/'Historic &amp; Future Emissions'!$AM13</f>
        <v>-0.44509605384504369</v>
      </c>
      <c r="F32" s="51">
        <f>('IPCC-Non-Peaked Countries'!F6-'Historic &amp; Future Emissions'!$AM13)/'Historic &amp; Future Emissions'!$AM13</f>
        <v>-0.43708572065362405</v>
      </c>
      <c r="G32" s="51">
        <f>('IPCC-Non-Peaked Countries'!G6-'Historic &amp; Future Emissions'!$AM13)/'Historic &amp; Future Emissions'!$AM13</f>
        <v>-0.59729238448198285</v>
      </c>
      <c r="H32" s="20"/>
      <c r="I32" s="19" t="s">
        <v>18</v>
      </c>
      <c r="J32" s="19">
        <v>17</v>
      </c>
      <c r="K32" s="138">
        <f>('IPCC-Non-Peaked Countries'!K6-'Historic &amp; Future Emissions'!$AM13)/'Historic &amp; Future Emissions'!$AM13</f>
        <v>-0.20977786603333237</v>
      </c>
      <c r="L32" s="138">
        <f>('IPCC-Non-Peaked Countries'!L6-'Historic &amp; Future Emissions'!$AM13)/'Historic &amp; Future Emissions'!$AM13</f>
        <v>-0.65945900606650432</v>
      </c>
      <c r="M32" s="138">
        <f>('IPCC-Non-Peaked Countries'!M6-'Historic &amp; Future Emissions'!$AM13)/'Historic &amp; Future Emissions'!$AM13</f>
        <v>0.38574084631198347</v>
      </c>
      <c r="N32" s="138">
        <f>('IPCC-Non-Peaked Countries'!N6-'Historic &amp; Future Emissions'!$AM13)/'Historic &amp; Future Emissions'!$AM13</f>
        <v>0.45002804605985181</v>
      </c>
      <c r="O32" s="289">
        <f>('IPCC-Non-Peaked Countries'!O6-'Historic &amp; Future Emissions'!$AM13)/'Historic &amp; Future Emissions'!$AM13</f>
        <v>-0.6785006069994538</v>
      </c>
    </row>
    <row r="33" spans="1:17" x14ac:dyDescent="0.2">
      <c r="A33" s="19" t="s">
        <v>19</v>
      </c>
      <c r="B33" s="19">
        <v>9</v>
      </c>
      <c r="C33" s="51">
        <f>('IPCC-Non-Peaked Countries'!C7-'Historic &amp; Future Emissions'!$AM14)/'Historic &amp; Future Emissions'!$AM14</f>
        <v>-0.81918026586155257</v>
      </c>
      <c r="D33" s="51">
        <f>('IPCC-Non-Peaked Countries'!D7-'Historic &amp; Future Emissions'!$AM14)/'Historic &amp; Future Emissions'!$AM14</f>
        <v>-0.98549522891012253</v>
      </c>
      <c r="E33" s="51">
        <f>('IPCC-Non-Peaked Countries'!E7-'Historic &amp; Future Emissions'!$AM14)/'Historic &amp; Future Emissions'!$AM14</f>
        <v>-0.6222568047745235</v>
      </c>
      <c r="F33" s="51">
        <f>('IPCC-Non-Peaked Countries'!F7-'Historic &amp; Future Emissions'!$AM14)/'Historic &amp; Future Emissions'!$AM14</f>
        <v>-0.56498651503414432</v>
      </c>
      <c r="G33" s="51">
        <f>('IPCC-Non-Peaked Countries'!G7-'Historic &amp; Future Emissions'!$AM14)/'Historic &amp; Future Emissions'!$AM14</f>
        <v>-0.99331838877687306</v>
      </c>
      <c r="H33" s="20"/>
      <c r="I33" s="19" t="s">
        <v>19</v>
      </c>
      <c r="J33" s="19">
        <v>23</v>
      </c>
      <c r="K33" s="138">
        <f>('IPCC-Non-Peaked Countries'!K7-'Historic &amp; Future Emissions'!$AM14)/'Historic &amp; Future Emissions'!$AM14</f>
        <v>-0.44104399363090097</v>
      </c>
      <c r="L33" s="138">
        <f>('IPCC-Non-Peaked Countries'!L7-'Historic &amp; Future Emissions'!$AM14)/'Historic &amp; Future Emissions'!$AM14</f>
        <v>-0.8035972426675333</v>
      </c>
      <c r="M33" s="138">
        <f>('IPCC-Non-Peaked Countries'!M7-'Historic &amp; Future Emissions'!$AM14)/'Historic &amp; Future Emissions'!$AM14</f>
        <v>-1.7355341582995915E-2</v>
      </c>
      <c r="N33" s="138">
        <f>('IPCC-Non-Peaked Countries'!N7-'Historic &amp; Future Emissions'!$AM14)/'Historic &amp; Future Emissions'!$AM14</f>
        <v>-5.304515995447419E-3</v>
      </c>
      <c r="O33" s="289">
        <f>('IPCC-Non-Peaked Countries'!O7-'Historic &amp; Future Emissions'!$AM14)/'Historic &amp; Future Emissions'!$AM14</f>
        <v>-1.3792503371680798</v>
      </c>
    </row>
    <row r="34" spans="1:17" x14ac:dyDescent="0.2">
      <c r="A34" s="19" t="s">
        <v>20</v>
      </c>
      <c r="B34" s="19">
        <v>56</v>
      </c>
      <c r="C34" s="51">
        <f>('IPCC-Non-Peaked Countries'!C8-'Historic &amp; Future Emissions'!$AM15)/'Historic &amp; Future Emissions'!$AM15</f>
        <v>-0.61643491500468561</v>
      </c>
      <c r="D34" s="51">
        <f>('IPCC-Non-Peaked Countries'!D8-'Historic &amp; Future Emissions'!$AM15)/'Historic &amp; Future Emissions'!$AM15</f>
        <v>-0.68393015433475446</v>
      </c>
      <c r="E34" s="51">
        <f>('IPCC-Non-Peaked Countries'!E8-'Historic &amp; Future Emissions'!$AM15)/'Historic &amp; Future Emissions'!$AM15</f>
        <v>-0.50360849733033319</v>
      </c>
      <c r="F34" s="51">
        <f>('IPCC-Non-Peaked Countries'!F8-'Historic &amp; Future Emissions'!$AM15)/'Historic &amp; Future Emissions'!$AM15</f>
        <v>-0.34701112040776422</v>
      </c>
      <c r="G34" s="51">
        <f>('IPCC-Non-Peaked Countries'!G8-'Historic &amp; Future Emissions'!$AM15)/'Historic &amp; Future Emissions'!$AM15</f>
        <v>-0.73035820171329147</v>
      </c>
      <c r="H34" s="122"/>
      <c r="I34" s="19" t="s">
        <v>20</v>
      </c>
      <c r="J34" s="19">
        <v>81</v>
      </c>
      <c r="K34" s="138">
        <f>('IPCC-Non-Peaked Countries'!K8-'Historic &amp; Future Emissions'!$AM15)/'Historic &amp; Future Emissions'!$AM15</f>
        <v>-0.36560626924106637</v>
      </c>
      <c r="L34" s="138">
        <f>('IPCC-Non-Peaked Countries'!L8-'Historic &amp; Future Emissions'!$AM15)/'Historic &amp; Future Emissions'!$AM15</f>
        <v>-0.57858118408157622</v>
      </c>
      <c r="M34" s="138">
        <f>('IPCC-Non-Peaked Countries'!M8-'Historic &amp; Future Emissions'!$AM15)/'Historic &amp; Future Emissions'!$AM15</f>
        <v>-0.18198634720920906</v>
      </c>
      <c r="N34" s="138">
        <f>('IPCC-Non-Peaked Countries'!N8-'Historic &amp; Future Emissions'!$AM15)/'Historic &amp; Future Emissions'!$AM15</f>
        <v>-6.4700358051131071E-2</v>
      </c>
      <c r="O34" s="289">
        <f>('IPCC-Non-Peaked Countries'!O8-'Historic &amp; Future Emissions'!$AM15)/'Historic &amp; Future Emissions'!$AM15</f>
        <v>-0.62367646235317642</v>
      </c>
    </row>
    <row r="35" spans="1:17" x14ac:dyDescent="0.2">
      <c r="A35" s="19" t="s">
        <v>21</v>
      </c>
      <c r="B35" s="19">
        <v>56</v>
      </c>
      <c r="C35" s="51">
        <f>('IPCC-Non-Peaked Countries'!C9-'Historic &amp; Future Emissions'!$AM16)/'Historic &amp; Future Emissions'!$AM16</f>
        <v>-1.6965358244420189E-2</v>
      </c>
      <c r="D35" s="51">
        <f>('IPCC-Non-Peaked Countries'!D9-'Historic &amp; Future Emissions'!$AM16)/'Historic &amp; Future Emissions'!$AM16</f>
        <v>-0.36713128931006417</v>
      </c>
      <c r="E35" s="51">
        <f>('IPCC-Non-Peaked Countries'!E9-'Historic &amp; Future Emissions'!$AM16)/'Historic &amp; Future Emissions'!$AM16</f>
        <v>0.31101421420476011</v>
      </c>
      <c r="F35" s="51">
        <f>('IPCC-Non-Peaked Countries'!F9-'Historic &amp; Future Emissions'!$AM16)/'Historic &amp; Future Emissions'!$AM16</f>
        <v>0.45458904420098223</v>
      </c>
      <c r="G35" s="51">
        <f>('IPCC-Non-Peaked Countries'!G9-'Historic &amp; Future Emissions'!$AM16)/'Historic &amp; Future Emissions'!$AM16</f>
        <v>-0.52366111162936535</v>
      </c>
      <c r="H35" s="143"/>
      <c r="I35" s="19" t="s">
        <v>21</v>
      </c>
      <c r="J35" s="19">
        <v>81</v>
      </c>
      <c r="K35" s="138">
        <f>('IPCC-Non-Peaked Countries'!K9-'Historic &amp; Future Emissions'!$AM16)/'Historic &amp; Future Emissions'!$AM16</f>
        <v>0.38236392142047221</v>
      </c>
      <c r="L35" s="138">
        <f>('IPCC-Non-Peaked Countries'!L9-'Historic &amp; Future Emissions'!$AM16)/'Historic &amp; Future Emissions'!$AM16</f>
        <v>-7.3101682195523196E-2</v>
      </c>
      <c r="M35" s="138">
        <f>('IPCC-Non-Peaked Countries'!M9-'Historic &amp; Future Emissions'!$AM16)/'Historic &amp; Future Emissions'!$AM16</f>
        <v>0.90970283339629776</v>
      </c>
      <c r="N35" s="138">
        <f>('IPCC-Non-Peaked Countries'!N9-'Historic &amp; Future Emissions'!$AM16)/'Historic &amp; Future Emissions'!$AM16</f>
        <v>1.1032658481299582</v>
      </c>
      <c r="O35" s="289">
        <f>('IPCC-Non-Peaked Countries'!O9-'Historic &amp; Future Emissions'!$AM16)/'Historic &amp; Future Emissions'!$AM16</f>
        <v>-0.24350427971255381</v>
      </c>
    </row>
    <row r="36" spans="1:17" x14ac:dyDescent="0.2">
      <c r="A36" s="19" t="s">
        <v>22</v>
      </c>
      <c r="B36" s="19">
        <v>8</v>
      </c>
      <c r="C36" s="51">
        <f>('IPCC-Non-Peaked Countries'!C10-'Historic &amp; Future Emissions'!$AM17)/'Historic &amp; Future Emissions'!$AM17</f>
        <v>-0.51196440091054818</v>
      </c>
      <c r="D36" s="51">
        <f>('IPCC-Non-Peaked Countries'!D10-'Historic &amp; Future Emissions'!$AM17)/'Historic &amp; Future Emissions'!$AM17</f>
        <v>-0.64853062898037683</v>
      </c>
      <c r="E36" s="51">
        <f>('IPCC-Non-Peaked Countries'!E10-'Historic &amp; Future Emissions'!$AM17)/'Historic &amp; Future Emissions'!$AM17</f>
        <v>-0.36778711204422082</v>
      </c>
      <c r="F36" s="51">
        <f>('IPCC-Non-Peaked Countries'!F10-'Historic &amp; Future Emissions'!$AM17)/'Historic &amp; Future Emissions'!$AM17</f>
        <v>-0.33832614193851857</v>
      </c>
      <c r="G36" s="51">
        <f>('IPCC-Non-Peaked Countries'!G10-'Historic &amp; Future Emissions'!$AM17)/'Historic &amp; Future Emissions'!$AM17</f>
        <v>-0.67088533118413729</v>
      </c>
      <c r="H36" s="143"/>
      <c r="I36" s="19" t="s">
        <v>22</v>
      </c>
      <c r="J36" s="19">
        <v>19</v>
      </c>
      <c r="K36" s="138">
        <f>('IPCC-Non-Peaked Countries'!K10-'Historic &amp; Future Emissions'!$AM17)/'Historic &amp; Future Emissions'!$AM17</f>
        <v>-0.50893498145984006</v>
      </c>
      <c r="L36" s="138">
        <f>('IPCC-Non-Peaked Countries'!L10-'Historic &amp; Future Emissions'!$AM17)/'Historic &amp; Future Emissions'!$AM17</f>
        <v>-0.6297768072697304</v>
      </c>
      <c r="M36" s="138">
        <f>('IPCC-Non-Peaked Countries'!M10-'Historic &amp; Future Emissions'!$AM17)/'Historic &amp; Future Emissions'!$AM17</f>
        <v>-0.39382013072953098</v>
      </c>
      <c r="N36" s="138">
        <f>('IPCC-Non-Peaked Countries'!N10-'Historic &amp; Future Emissions'!$AM17)/'Historic &amp; Future Emissions'!$AM17</f>
        <v>-0.30686033562155196</v>
      </c>
      <c r="O36" s="289">
        <f>('IPCC-Non-Peaked Countries'!O10-'Historic &amp; Future Emissions'!$AM17)/'Historic &amp; Future Emissions'!$AM17</f>
        <v>-0.63597865918908669</v>
      </c>
    </row>
    <row r="37" spans="1:17" x14ac:dyDescent="0.2">
      <c r="A37" s="19" t="s">
        <v>31</v>
      </c>
      <c r="B37" s="19">
        <v>8</v>
      </c>
      <c r="C37" s="51">
        <f>('IPCC-Non-Peaked Countries'!C11-'Historic &amp; Future Emissions'!$AM18)/'Historic &amp; Future Emissions'!$AM18</f>
        <v>-0.50616519196216514</v>
      </c>
      <c r="D37" s="51">
        <f>('IPCC-Non-Peaked Countries'!D11-'Historic &amp; Future Emissions'!$AM18)/'Historic &amp; Future Emissions'!$AM18</f>
        <v>-0.79634869659967311</v>
      </c>
      <c r="E37" s="51">
        <f>('IPCC-Non-Peaked Countries'!E11-'Historic &amp; Future Emissions'!$AM18)/'Historic &amp; Future Emissions'!$AM18</f>
        <v>-0.26521685839504922</v>
      </c>
      <c r="F37" s="51">
        <f>('IPCC-Non-Peaked Countries'!F11-'Historic &amp; Future Emissions'!$AM18)/'Historic &amp; Future Emissions'!$AM18</f>
        <v>-0.20498570612591388</v>
      </c>
      <c r="G37" s="51">
        <f>('IPCC-Non-Peaked Countries'!G11-'Historic &amp; Future Emissions'!$AM18)/'Historic &amp; Future Emissions'!$AM18</f>
        <v>-0.82378501183094199</v>
      </c>
      <c r="H37" s="143"/>
      <c r="I37" s="19" t="s">
        <v>31</v>
      </c>
      <c r="J37" s="19">
        <v>19</v>
      </c>
      <c r="K37" s="138">
        <f>('IPCC-Non-Peaked Countries'!K11-'Historic &amp; Future Emissions'!$AM18)/'Historic &amp; Future Emissions'!$AM18</f>
        <v>-0.10275043293126708</v>
      </c>
      <c r="L37" s="138">
        <f>('IPCC-Non-Peaked Countries'!L11-'Historic &amp; Future Emissions'!$AM18)/'Historic &amp; Future Emissions'!$AM18</f>
        <v>-0.36002432888623909</v>
      </c>
      <c r="M37" s="138">
        <f>('IPCC-Non-Peaked Countries'!M11-'Historic &amp; Future Emissions'!$AM18)/'Historic &amp; Future Emissions'!$AM18</f>
        <v>0.88247356416768019</v>
      </c>
      <c r="N37" s="138">
        <f>('IPCC-Non-Peaked Countries'!N11-'Historic &amp; Future Emissions'!$AM18)/'Historic &amp; Future Emissions'!$AM18</f>
        <v>0.96929223494725858</v>
      </c>
      <c r="O37" s="289">
        <f>('IPCC-Non-Peaked Countries'!O11-'Historic &amp; Future Emissions'!$AM18)/'Historic &amp; Future Emissions'!$AM18</f>
        <v>-0.61974746355482602</v>
      </c>
    </row>
    <row r="38" spans="1:17" x14ac:dyDescent="0.2">
      <c r="A38" s="19" t="s">
        <v>23</v>
      </c>
      <c r="B38" s="19">
        <v>2</v>
      </c>
      <c r="C38" s="51">
        <f>('IPCC-Non-Peaked Countries'!C12-'Historic &amp; Future Emissions'!$AM19)/'Historic &amp; Future Emissions'!$AM19</f>
        <v>-0.26318286316176914</v>
      </c>
      <c r="D38" s="51">
        <f>('IPCC-Non-Peaked Countries'!D12-'Historic &amp; Future Emissions'!$AM19)/'Historic &amp; Future Emissions'!$AM19</f>
        <v>-0.29580798881016301</v>
      </c>
      <c r="E38" s="51">
        <f>('IPCC-Non-Peaked Countries'!E12-'Historic &amp; Future Emissions'!$AM19)/'Historic &amp; Future Emissions'!$AM19</f>
        <v>-0.23055773751337658</v>
      </c>
      <c r="F38" s="51">
        <f>('IPCC-Non-Peaked Countries'!F12-'Historic &amp; Future Emissions'!$AM19)/'Historic &amp; Future Emissions'!$AM19</f>
        <v>-0.22693272355244382</v>
      </c>
      <c r="G38" s="51">
        <f>('IPCC-Non-Peaked Countries'!G12-'Historic &amp; Future Emissions'!$AM19)/'Historic &amp; Future Emissions'!$AM19</f>
        <v>-0.29943300277109569</v>
      </c>
      <c r="H38" s="143"/>
      <c r="I38" s="19" t="s">
        <v>23</v>
      </c>
      <c r="J38" s="19">
        <v>15</v>
      </c>
      <c r="K38" s="138">
        <f>('IPCC-Non-Peaked Countries'!K12-'Historic &amp; Future Emissions'!$AM19)/'Historic &amp; Future Emissions'!$AM19</f>
        <v>-0.11598943553806496</v>
      </c>
      <c r="L38" s="138">
        <f>('IPCC-Non-Peaked Countries'!L12-'Historic &amp; Future Emissions'!$AM19)/'Historic &amp; Future Emissions'!$AM19</f>
        <v>-0.50978149005629858</v>
      </c>
      <c r="M38" s="138">
        <f>('IPCC-Non-Peaked Countries'!M12-'Historic &amp; Future Emissions'!$AM19)/'Historic &amp; Future Emissions'!$AM19</f>
        <v>3.3142357543748863E-2</v>
      </c>
      <c r="N38" s="138">
        <f>('IPCC-Non-Peaked Countries'!N12-'Historic &amp; Future Emissions'!$AM19)/'Historic &amp; Future Emissions'!$AM19</f>
        <v>3.3758696401943497E-2</v>
      </c>
      <c r="O38" s="289">
        <f>('IPCC-Non-Peaked Countries'!O12-'Historic &amp; Future Emissions'!$AM19)/'Historic &amp; Future Emissions'!$AM19</f>
        <v>-0.52857153262451273</v>
      </c>
    </row>
    <row r="39" spans="1:17" x14ac:dyDescent="0.2">
      <c r="A39" s="19" t="s">
        <v>24</v>
      </c>
      <c r="B39" s="19">
        <v>9</v>
      </c>
      <c r="C39" s="51">
        <f>('IPCC-Non-Peaked Countries'!C13-'Historic &amp; Future Emissions'!$AM20)/'Historic &amp; Future Emissions'!$AM20</f>
        <v>-0.63156074399725337</v>
      </c>
      <c r="D39" s="51">
        <f>('IPCC-Non-Peaked Countries'!D13-'Historic &amp; Future Emissions'!$AM20)/'Historic &amp; Future Emissions'!$AM20</f>
        <v>-0.95291796537231099</v>
      </c>
      <c r="E39" s="51">
        <f>('IPCC-Non-Peaked Countries'!E13-'Historic &amp; Future Emissions'!$AM20)/'Historic &amp; Future Emissions'!$AM20</f>
        <v>-0.45993751143335077</v>
      </c>
      <c r="F39" s="51">
        <f>('IPCC-Non-Peaked Countries'!F13-'Historic &amp; Future Emissions'!$AM20)/'Historic &amp; Future Emissions'!$AM20</f>
        <v>-0.45766328772406967</v>
      </c>
      <c r="G39" s="51">
        <f>('IPCC-Non-Peaked Countries'!G13-'Historic &amp; Future Emissions'!$AM20)/'Historic &amp; Future Emissions'!$AM20</f>
        <v>-1.0632157170032854</v>
      </c>
      <c r="H39" s="143"/>
      <c r="I39" s="19" t="s">
        <v>24</v>
      </c>
      <c r="J39" s="19">
        <v>23</v>
      </c>
      <c r="K39" s="138">
        <f>('IPCC-Non-Peaked Countries'!K13-'Historic &amp; Future Emissions'!$AM20)/'Historic &amp; Future Emissions'!$AM20</f>
        <v>-0.44554589388748084</v>
      </c>
      <c r="L39" s="138">
        <f>('IPCC-Non-Peaked Countries'!L13-'Historic &amp; Future Emissions'!$AM20)/'Historic &amp; Future Emissions'!$AM20</f>
        <v>-0.62898367899446328</v>
      </c>
      <c r="M39" s="138">
        <f>('IPCC-Non-Peaked Countries'!M13-'Historic &amp; Future Emissions'!$AM20)/'Historic &amp; Future Emissions'!$AM20</f>
        <v>-0.27675976096850569</v>
      </c>
      <c r="N39" s="138">
        <f>('IPCC-Non-Peaked Countries'!N13-'Historic &amp; Future Emissions'!$AM20)/'Historic &amp; Future Emissions'!$AM20</f>
        <v>-0.25689762490718304</v>
      </c>
      <c r="O39" s="289">
        <f>('IPCC-Non-Peaked Countries'!O13-'Historic &amp; Future Emissions'!$AM20)/'Historic &amp; Future Emissions'!$AM20</f>
        <v>-0.84060572993946492</v>
      </c>
    </row>
    <row r="40" spans="1:17" x14ac:dyDescent="0.2">
      <c r="A40" s="19" t="s">
        <v>30</v>
      </c>
      <c r="B40" s="19">
        <v>3</v>
      </c>
      <c r="C40" s="51">
        <f>('IPCC-Non-Peaked Countries'!C14-'Historic &amp; Future Emissions'!$AM21)/'Historic &amp; Future Emissions'!$AM21</f>
        <v>-0.69736954267252804</v>
      </c>
      <c r="D40" s="51">
        <f>('IPCC-Non-Peaked Countries'!D14-'Historic &amp; Future Emissions'!$AM21)/'Historic &amp; Future Emissions'!$AM21</f>
        <v>-0.7389132364104174</v>
      </c>
      <c r="E40" s="51">
        <f>('IPCC-Non-Peaked Countries'!E14-'Historic &amp; Future Emissions'!$AM21)/'Historic &amp; Future Emissions'!$AM21</f>
        <v>-0.57472948699793092</v>
      </c>
      <c r="F40" s="51">
        <f>('IPCC-Non-Peaked Countries'!F14-'Historic &amp; Future Emissions'!$AM21)/'Historic &amp; Future Emissions'!$AM21</f>
        <v>-0.56110281414519725</v>
      </c>
      <c r="G40" s="51">
        <f>('IPCC-Non-Peaked Countries'!G14-'Historic &amp; Future Emissions'!$AM21)/'Historic &amp; Future Emissions'!$AM21</f>
        <v>-0.74352920238129305</v>
      </c>
      <c r="H40" s="143"/>
      <c r="I40" s="19" t="s">
        <v>30</v>
      </c>
      <c r="J40" s="19">
        <v>21</v>
      </c>
      <c r="K40" s="138">
        <f>('IPCC-Non-Peaked Countries'!K14-'Historic &amp; Future Emissions'!$AM21)/'Historic &amp; Future Emissions'!$AM21</f>
        <v>-0.44507162043556364</v>
      </c>
      <c r="L40" s="138">
        <f>('IPCC-Non-Peaked Countries'!L14-'Historic &amp; Future Emissions'!$AM21)/'Historic &amp; Future Emissions'!$AM21</f>
        <v>-0.56773936611201226</v>
      </c>
      <c r="M40" s="138">
        <f>('IPCC-Non-Peaked Countries'!M14-'Historic &amp; Future Emissions'!$AM21)/'Historic &amp; Future Emissions'!$AM21</f>
        <v>-0.3440809879660604</v>
      </c>
      <c r="N40" s="138">
        <f>('IPCC-Non-Peaked Countries'!N14-'Historic &amp; Future Emissions'!$AM21)/'Historic &amp; Future Emissions'!$AM21</f>
        <v>-0.26513856326659341</v>
      </c>
      <c r="O40" s="289">
        <f>('IPCC-Non-Peaked Countries'!O14-'Historic &amp; Future Emissions'!$AM21)/'Historic &amp; Future Emissions'!$AM21</f>
        <v>-0.57955793081343587</v>
      </c>
      <c r="Q40" s="51"/>
    </row>
    <row r="41" spans="1:17" x14ac:dyDescent="0.2">
      <c r="A41" s="19" t="s">
        <v>32</v>
      </c>
      <c r="B41" s="19">
        <v>3</v>
      </c>
      <c r="C41" s="138">
        <f>('IPCC-Non-Peaked Countries'!C15-'Historic &amp; Future Emissions'!$AM22)/'Historic &amp; Future Emissions'!$AM22</f>
        <v>-0.42887359397885216</v>
      </c>
      <c r="D41" s="138">
        <f>('IPCC-Non-Peaked Countries'!D15-'Historic &amp; Future Emissions'!$AM22)/'Historic &amp; Future Emissions'!$AM22</f>
        <v>-0.54615003361864589</v>
      </c>
      <c r="E41" s="138">
        <f>('IPCC-Non-Peaked Countries'!E15-'Historic &amp; Future Emissions'!$AM22)/'Historic &amp; Future Emissions'!$AM22</f>
        <v>2.742100485890734E-2</v>
      </c>
      <c r="F41" s="138">
        <f>('IPCC-Non-Peaked Countries'!F15-'Historic &amp; Future Emissions'!$AM22)/'Historic &amp; Future Emissions'!$AM22</f>
        <v>7.8120404729771817E-2</v>
      </c>
      <c r="G41" s="138">
        <f>('IPCC-Non-Peaked Countries'!G15-'Historic &amp; Future Emissions'!$AM22)/'Historic &amp; Future Emissions'!$AM22</f>
        <v>-0.55918074913417981</v>
      </c>
      <c r="H41" s="20"/>
      <c r="I41" s="19" t="s">
        <v>32</v>
      </c>
      <c r="J41" s="19">
        <v>16</v>
      </c>
      <c r="K41" s="138">
        <f>('IPCC-Non-Peaked Countries'!K15-'Historic &amp; Future Emissions'!$AM22)/'Historic &amp; Future Emissions'!$AM22</f>
        <v>-0.27657619356900298</v>
      </c>
      <c r="L41" s="138">
        <f>('IPCC-Non-Peaked Countries'!L15-'Historic &amp; Future Emissions'!$AM22)/'Historic &amp; Future Emissions'!$AM22</f>
        <v>-0.41501715495638936</v>
      </c>
      <c r="M41" s="138">
        <f>('IPCC-Non-Peaked Countries'!M15-'Historic &amp; Future Emissions'!$AM22)/'Historic &amp; Future Emissions'!$AM22</f>
        <v>-0.15668783981183573</v>
      </c>
      <c r="N41" s="138">
        <f>('IPCC-Non-Peaked Countries'!N15-'Historic &amp; Future Emissions'!$AM22)/'Historic &amp; Future Emissions'!$AM22</f>
        <v>-4.3769584651514093E-2</v>
      </c>
      <c r="O41" s="289">
        <f>('IPCC-Non-Peaked Countries'!O15-'Historic &amp; Future Emissions'!$AM22)/'Historic &amp; Future Emissions'!$AM22</f>
        <v>-0.44575764509927823</v>
      </c>
    </row>
    <row r="42" spans="1:17" x14ac:dyDescent="0.2">
      <c r="H42" s="20"/>
      <c r="O42" s="288"/>
    </row>
    <row r="43" spans="1:17" ht="19" x14ac:dyDescent="0.25">
      <c r="A43" s="347" t="s">
        <v>130</v>
      </c>
      <c r="B43" s="347"/>
      <c r="C43" s="347"/>
      <c r="D43" s="347"/>
      <c r="E43" s="347"/>
      <c r="F43" s="347"/>
      <c r="G43" s="348"/>
      <c r="H43" s="122"/>
      <c r="I43" s="346" t="s">
        <v>130</v>
      </c>
      <c r="J43" s="334"/>
      <c r="K43" s="334"/>
      <c r="L43" s="334"/>
      <c r="M43" s="334"/>
      <c r="N43" s="334"/>
      <c r="O43" s="335"/>
    </row>
    <row r="44" spans="1:17" ht="16" customHeight="1" thickBot="1" x14ac:dyDescent="0.3">
      <c r="A44" s="140" t="s">
        <v>5</v>
      </c>
      <c r="B44" s="140" t="s">
        <v>66</v>
      </c>
      <c r="C44" s="186" t="s">
        <v>25</v>
      </c>
      <c r="D44" s="186" t="s">
        <v>26</v>
      </c>
      <c r="E44" s="186" t="s">
        <v>27</v>
      </c>
      <c r="F44" s="186" t="s">
        <v>28</v>
      </c>
      <c r="G44" s="187" t="s">
        <v>29</v>
      </c>
      <c r="H44" s="143"/>
      <c r="I44" s="139" t="s">
        <v>5</v>
      </c>
      <c r="J44" s="140" t="s">
        <v>66</v>
      </c>
      <c r="K44" s="186" t="s">
        <v>25</v>
      </c>
      <c r="L44" s="186" t="s">
        <v>26</v>
      </c>
      <c r="M44" s="186" t="s">
        <v>27</v>
      </c>
      <c r="N44" s="186" t="s">
        <v>28</v>
      </c>
      <c r="O44" s="281" t="s">
        <v>29</v>
      </c>
    </row>
    <row r="45" spans="1:17" ht="17" thickTop="1" x14ac:dyDescent="0.2">
      <c r="A45" s="19" t="s">
        <v>18</v>
      </c>
      <c r="B45" s="19">
        <v>2</v>
      </c>
      <c r="C45" s="51">
        <f>(C6-'Historic &amp; Future Emissions'!$V13)/'Historic &amp; Future Emissions'!$V13</f>
        <v>-0.63314164058910716</v>
      </c>
      <c r="D45" s="51">
        <f>(D6-'Historic &amp; Future Emissions'!$V13)/'Historic &amp; Future Emissions'!$V13</f>
        <v>-0.68792067858960193</v>
      </c>
      <c r="E45" s="51">
        <f>(E6-'Historic &amp; Future Emissions'!$V13)/'Historic &amp; Future Emissions'!$V13</f>
        <v>-0.57836260258861216</v>
      </c>
      <c r="F45" s="51">
        <f>(F6-'Historic &amp; Future Emissions'!$V13)/'Historic &amp; Future Emissions'!$V13</f>
        <v>-0.57227604281077804</v>
      </c>
      <c r="G45" s="51">
        <f>(G6-'Historic &amp; Future Emissions'!$V13)/'Historic &amp; Future Emissions'!$V13</f>
        <v>-0.69400723836743616</v>
      </c>
      <c r="H45" s="143"/>
      <c r="I45" s="19" t="s">
        <v>18</v>
      </c>
      <c r="J45" s="19">
        <v>17</v>
      </c>
      <c r="K45" s="138">
        <f>(K6-'Historic &amp; Future Emissions'!$V13)/'Historic &amp; Future Emissions'!$V13</f>
        <v>-0.39955877724189653</v>
      </c>
      <c r="L45" s="138">
        <f>(L6-'Historic &amp; Future Emissions'!$V13)/'Historic &amp; Future Emissions'!$V13</f>
        <v>-0.74124383257871007</v>
      </c>
      <c r="M45" s="138">
        <f>(M6-'Historic &amp; Future Emissions'!$V13)/'Historic &amp; Future Emissions'!$V13</f>
        <v>5.2939284310800416E-2</v>
      </c>
      <c r="N45" s="138">
        <f>(N6-'Historic &amp; Future Emissions'!$V13)/'Historic &amp; Future Emissions'!$V13</f>
        <v>0.1017871755113938</v>
      </c>
      <c r="O45" s="289">
        <f>(O6-'Historic &amp; Future Emissions'!$V13)/'Historic &amp; Future Emissions'!$V13</f>
        <v>-0.75571237459494056</v>
      </c>
    </row>
    <row r="46" spans="1:17" x14ac:dyDescent="0.2">
      <c r="A46" s="19" t="s">
        <v>19</v>
      </c>
      <c r="B46" s="19">
        <v>9</v>
      </c>
      <c r="C46" s="51">
        <f>(C7-'Historic &amp; Future Emissions'!$V14)/'Historic &amp; Future Emissions'!$V14</f>
        <v>-0.8327400452416055</v>
      </c>
      <c r="D46" s="51">
        <f>(D7-'Historic &amp; Future Emissions'!$V14)/'Historic &amp; Future Emissions'!$V14</f>
        <v>-0.98658295031881749</v>
      </c>
      <c r="E46" s="51">
        <f>(E7-'Historic &amp; Future Emissions'!$V14)/'Historic &amp; Future Emissions'!$V14</f>
        <v>-0.65058399159392155</v>
      </c>
      <c r="F46" s="51">
        <f>(F7-'Historic &amp; Future Emissions'!$V14)/'Historic &amp; Future Emissions'!$V14</f>
        <v>-0.59760843493459348</v>
      </c>
      <c r="G46" s="51">
        <f>(G7-'Historic &amp; Future Emissions'!$V14)/'Historic &amp; Future Emissions'!$V14</f>
        <v>-0.99381944677544043</v>
      </c>
      <c r="H46" s="143"/>
      <c r="I46" s="19" t="s">
        <v>19</v>
      </c>
      <c r="J46" s="19">
        <v>23</v>
      </c>
      <c r="K46" s="138">
        <f>(K7-'Historic &amp; Future Emissions'!$V14)/'Historic &amp; Future Emissions'!$V14</f>
        <v>-0.48296043690869711</v>
      </c>
      <c r="L46" s="138">
        <f>(L7-'Historic &amp; Future Emissions'!$V14)/'Historic &amp; Future Emissions'!$V14</f>
        <v>-0.81832560222270889</v>
      </c>
      <c r="M46" s="138">
        <f>(M7-'Historic &amp; Future Emissions'!$V14)/'Historic &amp; Future Emissions'!$V14</f>
        <v>-9.1044448806878439E-2</v>
      </c>
      <c r="N46" s="138">
        <f>(N7-'Historic &amp; Future Emissions'!$V14)/'Historic &amp; Future Emissions'!$V14</f>
        <v>-7.9897321795667511E-2</v>
      </c>
      <c r="O46" s="289">
        <f>(O7-'Historic &amp; Future Emissions'!$V14)/'Historic &amp; Future Emissions'!$V14</f>
        <v>-1.3508101288782457</v>
      </c>
    </row>
    <row r="47" spans="1:17" x14ac:dyDescent="0.2">
      <c r="A47" s="19" t="s">
        <v>20</v>
      </c>
      <c r="B47" s="19">
        <v>56</v>
      </c>
      <c r="C47" s="51">
        <f>(C8-'Historic &amp; Future Emissions'!$V15)/'Historic &amp; Future Emissions'!$V15</f>
        <v>-0.65026822273074059</v>
      </c>
      <c r="D47" s="51">
        <f>(D8-'Historic &amp; Future Emissions'!$V15)/'Historic &amp; Future Emissions'!$V15</f>
        <v>-0.71180987741082535</v>
      </c>
      <c r="E47" s="51">
        <f>(E8-'Historic &amp; Future Emissions'!$V15)/'Historic &amp; Future Emissions'!$V15</f>
        <v>-0.54739393849640505</v>
      </c>
      <c r="F47" s="51">
        <f>(F8-'Historic &amp; Future Emissions'!$V15)/'Historic &amp; Future Emissions'!$V15</f>
        <v>-0.40460962081664759</v>
      </c>
      <c r="G47" s="51">
        <f>(G8-'Historic &amp; Future Emissions'!$V15)/'Historic &amp; Future Emissions'!$V15</f>
        <v>-0.75414262395118226</v>
      </c>
      <c r="H47" s="143"/>
      <c r="I47" s="19" t="s">
        <v>20</v>
      </c>
      <c r="J47" s="19">
        <v>81</v>
      </c>
      <c r="K47" s="138">
        <f>(K8-'Historic &amp; Future Emissions'!$V15)/'Historic &amp; Future Emissions'!$V15</f>
        <v>-0.42156453852021436</v>
      </c>
      <c r="L47" s="138">
        <f>(L8-'Historic &amp; Future Emissions'!$V15)/'Historic &amp; Future Emissions'!$V15</f>
        <v>-0.61575347383962853</v>
      </c>
      <c r="M47" s="138">
        <f>(M8-'Historic &amp; Future Emissions'!$V15)/'Historic &amp; Future Emissions'!$V15</f>
        <v>-0.25414126620900085</v>
      </c>
      <c r="N47" s="138">
        <f>(N8-'Historic &amp; Future Emissions'!$V15)/'Historic &amp; Future Emissions'!$V15</f>
        <v>-0.14720077803203663</v>
      </c>
      <c r="O47" s="289">
        <f>(O8-'Historic &amp; Future Emissions'!$V15)/'Historic &amp; Future Emissions'!$V15</f>
        <v>-0.65687101147100913</v>
      </c>
    </row>
    <row r="48" spans="1:17" x14ac:dyDescent="0.2">
      <c r="A48" s="19" t="s">
        <v>21</v>
      </c>
      <c r="B48" s="19">
        <v>56</v>
      </c>
      <c r="C48" s="51">
        <f>(C9-'Historic &amp; Future Emissions'!$V16)/'Historic &amp; Future Emissions'!$V16</f>
        <v>-0.17577044766328168</v>
      </c>
      <c r="D48" s="51">
        <f>(D9-'Historic &amp; Future Emissions'!$V16)/'Historic &amp; Future Emissions'!$V16</f>
        <v>-0.46936855331128918</v>
      </c>
      <c r="E48" s="51">
        <f>(E9-'Historic &amp; Future Emissions'!$V16)/'Historic &amp; Future Emissions'!$V16</f>
        <v>9.922541178333863E-2</v>
      </c>
      <c r="F48" s="51">
        <f>(F9-'Historic &amp; Future Emissions'!$V16)/'Historic &amp; Future Emissions'!$V16</f>
        <v>0.21960633512828634</v>
      </c>
      <c r="G48" s="51">
        <f>(G9-'Historic &amp; Future Emissions'!$V16)/'Historic &amp; Future Emissions'!$V16</f>
        <v>-0.60061164475227435</v>
      </c>
      <c r="H48" s="143"/>
      <c r="I48" s="19" t="s">
        <v>21</v>
      </c>
      <c r="J48" s="19">
        <v>81</v>
      </c>
      <c r="K48" s="138">
        <f>(K9-'Historic &amp; Future Emissions'!$V16)/'Historic &amp; Future Emissions'!$V16</f>
        <v>0.15904887551472596</v>
      </c>
      <c r="L48" s="138">
        <f>(L9-'Historic &amp; Future Emissions'!$V16)/'Historic &amp; Future Emissions'!$V16</f>
        <v>-0.22283818586365217</v>
      </c>
      <c r="M48" s="138">
        <f>(M9-'Historic &amp; Future Emissions'!$V16)/'Historic &amp; Future Emissions'!$V16</f>
        <v>0.60119841621792847</v>
      </c>
      <c r="N48" s="138">
        <f>(N9-'Historic &amp; Future Emissions'!$V16)/'Historic &amp; Future Emissions'!$V16</f>
        <v>0.76349214444092484</v>
      </c>
      <c r="O48" s="289">
        <f>(O9-'Historic &amp; Future Emissions'!$V16)/'Historic &amp; Future Emissions'!$V16</f>
        <v>-0.36571296433295214</v>
      </c>
    </row>
    <row r="49" spans="1:15" x14ac:dyDescent="0.2">
      <c r="A49" s="19" t="s">
        <v>22</v>
      </c>
      <c r="B49" s="19">
        <v>8</v>
      </c>
      <c r="C49" s="51">
        <f>(C10-'Historic &amp; Future Emissions'!$V17)/'Historic &amp; Future Emissions'!$V17</f>
        <v>-0.4602189647911325</v>
      </c>
      <c r="D49" s="51">
        <f>(D10-'Historic &amp; Future Emissions'!$V17)/'Historic &amp; Future Emissions'!$V17</f>
        <v>-0.611265036224522</v>
      </c>
      <c r="E49" s="51">
        <f>(E10-'Historic &amp; Future Emissions'!$V17)/'Historic &amp; Future Emissions'!$V17</f>
        <v>-0.30075484704424293</v>
      </c>
      <c r="F49" s="51">
        <f>(F10-'Historic &amp; Future Emissions'!$V17)/'Historic &amp; Future Emissions'!$V17</f>
        <v>-0.26817018934389614</v>
      </c>
      <c r="G49" s="51">
        <f>(G10-'Historic &amp; Future Emissions'!$V17)/'Historic &amp; Future Emissions'!$V17</f>
        <v>-0.63598996268448738</v>
      </c>
      <c r="H49" s="143"/>
      <c r="I49" s="19" t="s">
        <v>22</v>
      </c>
      <c r="J49" s="19">
        <v>19</v>
      </c>
      <c r="K49" s="138">
        <f>(K10-'Historic &amp; Future Emissions'!$V17)/'Historic &amp; Future Emissions'!$V17</f>
        <v>-0.45686834206968341</v>
      </c>
      <c r="L49" s="138">
        <f>(L10-'Historic &amp; Future Emissions'!$V17)/'Historic &amp; Future Emissions'!$V17</f>
        <v>-0.5905227843970281</v>
      </c>
      <c r="M49" s="138">
        <f>(M10-'Historic &amp; Future Emissions'!$V17)/'Historic &amp; Future Emissions'!$V17</f>
        <v>-0.32954809450771921</v>
      </c>
      <c r="N49" s="138">
        <f>(N10-'Historic &amp; Future Emissions'!$V17)/'Historic &amp; Future Emissions'!$V17</f>
        <v>-0.23336812666825743</v>
      </c>
      <c r="O49" s="289">
        <f>(O10-'Historic &amp; Future Emissions'!$V17)/'Historic &amp; Future Emissions'!$V17</f>
        <v>-0.59738220624143468</v>
      </c>
    </row>
    <row r="50" spans="1:15" x14ac:dyDescent="0.2">
      <c r="A50" s="19" t="s">
        <v>31</v>
      </c>
      <c r="B50" s="19">
        <v>8</v>
      </c>
      <c r="C50" s="51">
        <f>(C11-'Historic &amp; Future Emissions'!$V18)/'Historic &amp; Future Emissions'!$V18</f>
        <v>-0.5045980152088716</v>
      </c>
      <c r="D50" s="51">
        <f>(D11-'Historic &amp; Future Emissions'!$V18)/'Historic &amp; Future Emissions'!$V18</f>
        <v>-0.79570241249156215</v>
      </c>
      <c r="E50" s="51">
        <f>(E11-'Historic &amp; Future Emissions'!$V18)/'Historic &amp; Future Emissions'!$V18</f>
        <v>-0.26288503601336921</v>
      </c>
      <c r="F50" s="51">
        <f>(F11-'Historic &amp; Future Emissions'!$V18)/'Historic &amp; Future Emissions'!$V18</f>
        <v>-0.20246274115945881</v>
      </c>
      <c r="G50" s="51">
        <f>(G11-'Historic &amp; Future Emissions'!$V18)/'Historic &amp; Future Emissions'!$V18</f>
        <v>-0.82322579642419957</v>
      </c>
      <c r="H50" s="143"/>
      <c r="I50" s="19" t="s">
        <v>31</v>
      </c>
      <c r="J50" s="19">
        <v>19</v>
      </c>
      <c r="K50" s="138">
        <f>(K11-'Historic &amp; Future Emissions'!$V18)/'Historic &amp; Future Emissions'!$V18</f>
        <v>-9.9903025983587815E-2</v>
      </c>
      <c r="L50" s="138">
        <f>(L11-'Historic &amp; Future Emissions'!$V18)/'Historic &amp; Future Emissions'!$V18</f>
        <v>-0.35799337647438306</v>
      </c>
      <c r="M50" s="138">
        <f>(M11-'Historic &amp; Future Emissions'!$V18)/'Historic &amp; Future Emissions'!$V18</f>
        <v>0.88844756348979181</v>
      </c>
      <c r="N50" s="138">
        <f>(N11-'Historic &amp; Future Emissions'!$V18)/'Historic &amp; Future Emissions'!$V18</f>
        <v>0.97554175191288794</v>
      </c>
      <c r="O50" s="289">
        <f>(O11-'Historic &amp; Future Emissions'!$V18)/'Historic &amp; Future Emissions'!$V18</f>
        <v>-0.61854073829812417</v>
      </c>
    </row>
    <row r="51" spans="1:15" x14ac:dyDescent="0.2">
      <c r="A51" s="19" t="s">
        <v>23</v>
      </c>
      <c r="B51" s="19">
        <v>2</v>
      </c>
      <c r="C51" s="51">
        <f>(C12-'Historic &amp; Future Emissions'!$V19)/'Historic &amp; Future Emissions'!$V19</f>
        <v>-0.28528326373481794</v>
      </c>
      <c r="D51" s="51">
        <f>(D12-'Historic &amp; Future Emissions'!$V19)/'Historic &amp; Future Emissions'!$V19</f>
        <v>-0.31692981775461271</v>
      </c>
      <c r="E51" s="51">
        <f>(E12-'Historic &amp; Future Emissions'!$V19)/'Historic &amp; Future Emissions'!$V19</f>
        <v>-0.2536367097150245</v>
      </c>
      <c r="F51" s="51">
        <f>(F12-'Historic &amp; Future Emissions'!$V19)/'Historic &amp; Future Emissions'!$V19</f>
        <v>-0.25012042593504724</v>
      </c>
      <c r="G51" s="51">
        <f>(G12-'Historic &amp; Future Emissions'!$V19)/'Historic &amp; Future Emissions'!$V19</f>
        <v>-0.32044610153458991</v>
      </c>
      <c r="H51" s="20"/>
      <c r="I51" s="19" t="s">
        <v>23</v>
      </c>
      <c r="J51" s="19">
        <v>15</v>
      </c>
      <c r="K51" s="138">
        <f>(K12-'Historic &amp; Future Emissions'!$V19)/'Historic &amp; Future Emissions'!$V19</f>
        <v>-0.14250481718248664</v>
      </c>
      <c r="L51" s="138">
        <f>(L12-'Historic &amp; Future Emissions'!$V19)/'Historic &amp; Future Emissions'!$V19</f>
        <v>-0.52448530854316089</v>
      </c>
      <c r="M51" s="138">
        <f>(M12-'Historic &amp; Future Emissions'!$V19)/'Historic &amp; Future Emissions'!$V19</f>
        <v>2.153854685795026E-3</v>
      </c>
      <c r="N51" s="138">
        <f>(N12-'Historic &amp; Future Emissions'!$V19)/'Historic &amp; Future Emissions'!$V19</f>
        <v>2.7517068191649841E-3</v>
      </c>
      <c r="O51" s="289">
        <f>(O12-'Historic &amp; Future Emissions'!$V19)/'Historic &amp; Future Emissions'!$V19</f>
        <v>-0.54271175473612765</v>
      </c>
    </row>
    <row r="52" spans="1:15" x14ac:dyDescent="0.2">
      <c r="A52" s="19" t="s">
        <v>24</v>
      </c>
      <c r="B52" s="19">
        <v>9</v>
      </c>
      <c r="C52" s="51">
        <f>(C13-'Historic &amp; Future Emissions'!$V20)/'Historic &amp; Future Emissions'!$V20</f>
        <v>-0.59917507117894908</v>
      </c>
      <c r="D52" s="51">
        <f>(D13-'Historic &amp; Future Emissions'!$V20)/'Historic &amp; Future Emissions'!$V20</f>
        <v>-0.94877947213569169</v>
      </c>
      <c r="E52" s="51">
        <f>(E13-'Historic &amp; Future Emissions'!$V20)/'Historic &amp; Future Emissions'!$V20</f>
        <v>-0.41246622065420457</v>
      </c>
      <c r="F52" s="51">
        <f>(F13-'Historic &amp; Future Emissions'!$V20)/'Historic &amp; Future Emissions'!$V20</f>
        <v>-0.40999209353136357</v>
      </c>
      <c r="G52" s="51">
        <f>(G13-'Historic &amp; Future Emissions'!$V20)/'Historic &amp; Future Emissions'!$V20</f>
        <v>-1.0687723548872456</v>
      </c>
      <c r="H52" s="20"/>
      <c r="I52" s="19" t="s">
        <v>24</v>
      </c>
      <c r="J52" s="19">
        <v>23</v>
      </c>
      <c r="K52" s="138">
        <f>(K13-'Historic &amp; Future Emissions'!$V20)/'Historic &amp; Future Emissions'!$V20</f>
        <v>-0.39680958530805099</v>
      </c>
      <c r="L52" s="138">
        <f>(L13-'Historic &amp; Future Emissions'!$V20)/'Historic &amp; Future Emissions'!$V20</f>
        <v>-0.59637148312615251</v>
      </c>
      <c r="M52" s="138">
        <f>(M13-'Historic &amp; Future Emissions'!$V20)/'Historic &amp; Future Emissions'!$V20</f>
        <v>-0.21318721442603972</v>
      </c>
      <c r="N52" s="138">
        <f>(N13-'Historic &amp; Future Emissions'!$V20)/'Historic &amp; Future Emissions'!$V20</f>
        <v>-0.19157920403272177</v>
      </c>
      <c r="O52" s="289">
        <f>(O13-'Historic &amp; Future Emissions'!$V20)/'Historic &amp; Future Emissions'!$V20</f>
        <v>-0.82659503320943351</v>
      </c>
    </row>
    <row r="53" spans="1:15" x14ac:dyDescent="0.2">
      <c r="A53" s="19" t="s">
        <v>30</v>
      </c>
      <c r="B53" s="19">
        <v>3</v>
      </c>
      <c r="C53" s="51">
        <f>(C14-'Historic &amp; Future Emissions'!$V21)/'Historic &amp; Future Emissions'!$V21</f>
        <v>-0.66401938657960879</v>
      </c>
      <c r="D53" s="51">
        <f>(D14-'Historic &amp; Future Emissions'!$V21)/'Historic &amp; Future Emissions'!$V21</f>
        <v>-0.71014123376269411</v>
      </c>
      <c r="E53" s="51">
        <f>(E14-'Historic &amp; Future Emissions'!$V21)/'Historic &amp; Future Emissions'!$V21</f>
        <v>-0.5278642834239633</v>
      </c>
      <c r="F53" s="51">
        <f>(F14-'Historic &amp; Future Emissions'!$V21)/'Historic &amp; Future Emissions'!$V21</f>
        <v>-0.512735938628891</v>
      </c>
      <c r="G53" s="51">
        <f>(G14-'Historic &amp; Future Emissions'!$V21)/'Historic &amp; Future Emissions'!$V21</f>
        <v>-0.71526588344970277</v>
      </c>
      <c r="H53" s="122"/>
      <c r="I53" s="19" t="s">
        <v>30</v>
      </c>
      <c r="J53" s="19">
        <v>21</v>
      </c>
      <c r="K53" s="138">
        <f>(K14-'Historic &amp; Future Emissions'!$V21)/'Historic &amp; Future Emissions'!$V21</f>
        <v>-0.38391800013475363</v>
      </c>
      <c r="L53" s="138">
        <f>(L14-'Historic &amp; Future Emissions'!$V21)/'Historic &amp; Future Emissions'!$V21</f>
        <v>-0.52010384475604599</v>
      </c>
      <c r="M53" s="138">
        <f>(M14-'Historic &amp; Future Emissions'!$V21)/'Historic &amp; Future Emissions'!$V21</f>
        <v>-0.2717981066301125</v>
      </c>
      <c r="N53" s="138">
        <f>(N14-'Historic &amp; Future Emissions'!$V21)/'Historic &amp; Future Emissions'!$V21</f>
        <v>-0.18415615376903718</v>
      </c>
      <c r="O53" s="289">
        <f>(O14-'Historic &amp; Future Emissions'!$V21)/'Historic &amp; Future Emissions'!$V21</f>
        <v>-0.53322482621045442</v>
      </c>
    </row>
    <row r="54" spans="1:15" x14ac:dyDescent="0.2">
      <c r="A54" s="19" t="s">
        <v>32</v>
      </c>
      <c r="B54" s="19">
        <v>3</v>
      </c>
      <c r="C54" s="138">
        <f>(C15-'Historic &amp; Future Emissions'!$V22)/'Historic &amp; Future Emissions'!$V22</f>
        <v>-0.55022561043758667</v>
      </c>
      <c r="D54" s="138">
        <f>(D15-'Historic &amp; Future Emissions'!$V22)/'Historic &amp; Future Emissions'!$V22</f>
        <v>-0.64258334156845687</v>
      </c>
      <c r="E54" s="138">
        <f>(E15-'Historic &amp; Future Emissions'!$V22)/'Historic &amp; Future Emissions'!$V22</f>
        <v>-0.19088375110622116</v>
      </c>
      <c r="F54" s="138">
        <f>(F15-'Historic &amp; Future Emissions'!$V22)/'Historic &amp; Future Emissions'!$V22</f>
        <v>-0.15095687784717876</v>
      </c>
      <c r="G54" s="141">
        <f>(G15-'Historic &amp; Future Emissions'!$V22)/'Historic &amp; Future Emissions'!$V22</f>
        <v>-0.6528453116941102</v>
      </c>
      <c r="H54" s="143"/>
      <c r="I54" s="137" t="s">
        <v>32</v>
      </c>
      <c r="J54" s="19">
        <v>16</v>
      </c>
      <c r="K54" s="138">
        <f>(K15-'Historic &amp; Future Emissions'!$V22)/'Historic &amp; Future Emissions'!$V22</f>
        <v>-0.43028811572692188</v>
      </c>
      <c r="L54" s="138">
        <f>(L15-'Historic &amp; Future Emissions'!$V22)/'Historic &amp; Future Emissions'!$V22</f>
        <v>-0.53931336520232387</v>
      </c>
      <c r="M54" s="138">
        <f>(M15-'Historic &amp; Future Emissions'!$V22)/'Historic &amp; Future Emissions'!$V22</f>
        <v>-0.33587344577244616</v>
      </c>
      <c r="N54" s="138">
        <f>(N15-'Historic &amp; Future Emissions'!$V22)/'Historic &amp; Future Emissions'!$V22</f>
        <v>-0.24694787912073382</v>
      </c>
      <c r="O54" s="289">
        <f>(O15-'Historic &amp; Future Emissions'!$V22)/'Historic &amp; Future Emissions'!$V22</f>
        <v>-0.56352216564142532</v>
      </c>
    </row>
    <row r="55" spans="1:15" x14ac:dyDescent="0.2">
      <c r="H55" s="20"/>
      <c r="O55" s="288"/>
    </row>
    <row r="56" spans="1:15" ht="19" x14ac:dyDescent="0.25">
      <c r="A56" s="342" t="s">
        <v>131</v>
      </c>
      <c r="B56" s="342"/>
      <c r="C56" s="342"/>
      <c r="D56" s="342"/>
      <c r="E56" s="342"/>
      <c r="F56" s="342"/>
      <c r="G56" s="343"/>
      <c r="H56" s="143"/>
      <c r="I56" s="346" t="s">
        <v>131</v>
      </c>
      <c r="J56" s="334"/>
      <c r="K56" s="334"/>
      <c r="L56" s="334"/>
      <c r="M56" s="334"/>
      <c r="N56" s="334"/>
      <c r="O56" s="335"/>
    </row>
    <row r="57" spans="1:15" ht="16" customHeight="1" thickBot="1" x14ac:dyDescent="0.3">
      <c r="A57" s="140" t="s">
        <v>5</v>
      </c>
      <c r="B57" s="140" t="s">
        <v>66</v>
      </c>
      <c r="C57" s="186" t="s">
        <v>25</v>
      </c>
      <c r="D57" s="186" t="s">
        <v>26</v>
      </c>
      <c r="E57" s="186" t="s">
        <v>27</v>
      </c>
      <c r="F57" s="186" t="s">
        <v>28</v>
      </c>
      <c r="G57" s="187" t="s">
        <v>29</v>
      </c>
      <c r="H57" s="143"/>
      <c r="I57" s="101" t="s">
        <v>5</v>
      </c>
      <c r="J57" s="100" t="s">
        <v>66</v>
      </c>
      <c r="K57" s="186" t="s">
        <v>25</v>
      </c>
      <c r="L57" s="186" t="s">
        <v>26</v>
      </c>
      <c r="M57" s="186" t="s">
        <v>27</v>
      </c>
      <c r="N57" s="186" t="s">
        <v>28</v>
      </c>
      <c r="O57" s="281" t="s">
        <v>29</v>
      </c>
    </row>
    <row r="58" spans="1:15" ht="17" thickTop="1" x14ac:dyDescent="0.2">
      <c r="A58" s="19" t="s">
        <v>18</v>
      </c>
      <c r="B58" s="19">
        <v>2</v>
      </c>
      <c r="C58" s="51">
        <f>(C6-'Historic &amp; Future Emissions'!$W13)/'Historic &amp; Future Emissions'!$W13</f>
        <v>-0.63314164058910716</v>
      </c>
      <c r="D58" s="51">
        <f>(D6-'Historic &amp; Future Emissions'!$W13)/'Historic &amp; Future Emissions'!$W13</f>
        <v>-0.68792067858960193</v>
      </c>
      <c r="E58" s="51">
        <f>(E6-'Historic &amp; Future Emissions'!$W13)/'Historic &amp; Future Emissions'!$W13</f>
        <v>-0.57836260258861216</v>
      </c>
      <c r="F58" s="51">
        <f>(F6-'Historic &amp; Future Emissions'!$W13)/'Historic &amp; Future Emissions'!$W13</f>
        <v>-0.57227604281077804</v>
      </c>
      <c r="G58" s="51">
        <f>(G6-'Historic &amp; Future Emissions'!$W13)/'Historic &amp; Future Emissions'!$W13</f>
        <v>-0.69400723836743616</v>
      </c>
      <c r="H58" s="143"/>
      <c r="I58" s="19" t="s">
        <v>18</v>
      </c>
      <c r="J58" s="19">
        <v>17</v>
      </c>
      <c r="K58" s="138">
        <f>(K6-'Historic &amp; Future Emissions'!$W13)/'Historic &amp; Future Emissions'!$W13</f>
        <v>-0.39955877724189653</v>
      </c>
      <c r="L58" s="138">
        <f>(L6-'Historic &amp; Future Emissions'!$W13)/'Historic &amp; Future Emissions'!$W13</f>
        <v>-0.74124383257871007</v>
      </c>
      <c r="M58" s="138">
        <f>(M6-'Historic &amp; Future Emissions'!$W13)/'Historic &amp; Future Emissions'!$W13</f>
        <v>5.2939284310800416E-2</v>
      </c>
      <c r="N58" s="138">
        <f>(N6-'Historic &amp; Future Emissions'!$W13)/'Historic &amp; Future Emissions'!$W13</f>
        <v>0.1017871755113938</v>
      </c>
      <c r="O58" s="289">
        <f>(O6-'Historic &amp; Future Emissions'!$W13)/'Historic &amp; Future Emissions'!$W13</f>
        <v>-0.75571237459494056</v>
      </c>
    </row>
    <row r="59" spans="1:15" x14ac:dyDescent="0.2">
      <c r="A59" s="19" t="s">
        <v>19</v>
      </c>
      <c r="B59" s="19">
        <v>9</v>
      </c>
      <c r="C59" s="51">
        <f>(C7-'Historic &amp; Future Emissions'!$W14)/'Historic &amp; Future Emissions'!$W14</f>
        <v>-0.83307850928260307</v>
      </c>
      <c r="D59" s="51">
        <f>(D7-'Historic &amp; Future Emissions'!$W14)/'Historic &amp; Future Emissions'!$W14</f>
        <v>-0.9866101008035818</v>
      </c>
      <c r="E59" s="51">
        <f>(E7-'Historic &amp; Future Emissions'!$W14)/'Historic &amp; Future Emissions'!$W14</f>
        <v>-0.65129106313633101</v>
      </c>
      <c r="F59" s="51">
        <f>(F7-'Historic &amp; Future Emissions'!$W14)/'Historic &amp; Future Emissions'!$W14</f>
        <v>-0.59842270679884269</v>
      </c>
      <c r="G59" s="51">
        <f>(G7-'Historic &amp; Future Emissions'!$W14)/'Historic &amp; Future Emissions'!$W14</f>
        <v>-0.99383195362457233</v>
      </c>
      <c r="H59" s="143"/>
      <c r="I59" s="19" t="s">
        <v>19</v>
      </c>
      <c r="J59" s="19">
        <v>23</v>
      </c>
      <c r="K59" s="138">
        <f>(K7-'Historic &amp; Future Emissions'!$W14)/'Historic &amp; Future Emissions'!$W14</f>
        <v>-0.48400670826595216</v>
      </c>
      <c r="L59" s="138">
        <f>(L7-'Historic &amp; Future Emissions'!$W14)/'Historic &amp; Future Emissions'!$W14</f>
        <v>-0.8186932350545264</v>
      </c>
      <c r="M59" s="138">
        <f>(M7-'Historic &amp; Future Emissions'!$W14)/'Historic &amp; Future Emissions'!$W14</f>
        <v>-9.2883793851473009E-2</v>
      </c>
      <c r="N59" s="138">
        <f>(N7-'Historic &amp; Future Emissions'!$W14)/'Historic &amp; Future Emissions'!$W14</f>
        <v>-8.1759223952986279E-2</v>
      </c>
      <c r="O59" s="289">
        <f>(O7-'Historic &amp; Future Emissions'!$W14)/'Historic &amp; Future Emissions'!$W14</f>
        <v>-1.3501002362203498</v>
      </c>
    </row>
    <row r="60" spans="1:15" x14ac:dyDescent="0.2">
      <c r="A60" s="19" t="s">
        <v>20</v>
      </c>
      <c r="B60" s="19">
        <v>56</v>
      </c>
      <c r="C60" s="51">
        <f>(C8-'Historic &amp; Future Emissions'!$W15)/'Historic &amp; Future Emissions'!$W15</f>
        <v>-0.66321554282356465</v>
      </c>
      <c r="D60" s="51">
        <f>(D8-'Historic &amp; Future Emissions'!$W15)/'Historic &amp; Future Emissions'!$W15</f>
        <v>-0.72247888150844131</v>
      </c>
      <c r="E60" s="51">
        <f>(E8-'Historic &amp; Future Emissions'!$W15)/'Historic &amp; Future Emissions'!$W15</f>
        <v>-0.56414973804083079</v>
      </c>
      <c r="F60" s="51">
        <f>(F8-'Historic &amp; Future Emissions'!$W15)/'Historic &amp; Future Emissions'!$W15</f>
        <v>-0.42665139774542749</v>
      </c>
      <c r="G60" s="51">
        <f>(G8-'Historic &amp; Future Emissions'!$W15)/'Historic &amp; Future Emissions'!$W15</f>
        <v>-0.76324443954752452</v>
      </c>
      <c r="H60" s="143"/>
      <c r="I60" s="19" t="s">
        <v>20</v>
      </c>
      <c r="J60" s="19">
        <v>81</v>
      </c>
      <c r="K60" s="138">
        <f>(K8-'Historic &amp; Future Emissions'!$W15)/'Historic &amp; Future Emissions'!$W15</f>
        <v>-0.44297863229029016</v>
      </c>
      <c r="L60" s="138">
        <f>(L8-'Historic &amp; Future Emissions'!$W15)/'Historic &amp; Future Emissions'!$W15</f>
        <v>-0.62997855457892826</v>
      </c>
      <c r="M60" s="138">
        <f>(M8-'Historic &amp; Future Emissions'!$W15)/'Historic &amp; Future Emissions'!$W15</f>
        <v>-0.28175348905538428</v>
      </c>
      <c r="N60" s="138">
        <f>(N8-'Historic &amp; Future Emissions'!$W15)/'Historic &amp; Future Emissions'!$W15</f>
        <v>-0.17877201410312915</v>
      </c>
      <c r="O60" s="289">
        <f>(O8-'Historic &amp; Future Emissions'!$W15)/'Historic &amp; Future Emissions'!$W15</f>
        <v>-0.66957389161046932</v>
      </c>
    </row>
    <row r="61" spans="1:15" x14ac:dyDescent="0.2">
      <c r="A61" s="19" t="s">
        <v>21</v>
      </c>
      <c r="B61" s="19">
        <v>56</v>
      </c>
      <c r="C61" s="51">
        <f>(C9-'Historic &amp; Future Emissions'!$W16)/'Historic &amp; Future Emissions'!$W16</f>
        <v>-0.20716249337994522</v>
      </c>
      <c r="D61" s="51">
        <f>(D9-'Historic &amp; Future Emissions'!$W16)/'Historic &amp; Future Emissions'!$W16</f>
        <v>-0.48957846520528331</v>
      </c>
      <c r="E61" s="51">
        <f>(E9-'Historic &amp; Future Emissions'!$W16)/'Historic &amp; Future Emissions'!$W16</f>
        <v>5.7359727300426579E-2</v>
      </c>
      <c r="F61" s="51">
        <f>(F9-'Historic &amp; Future Emissions'!$W16)/'Historic &amp; Future Emissions'!$W16</f>
        <v>0.17315575868372943</v>
      </c>
      <c r="G61" s="51">
        <f>(G9-'Historic &amp; Future Emissions'!$W16)/'Historic &amp; Future Emissions'!$W16</f>
        <v>-0.61582296236530476</v>
      </c>
      <c r="H61" s="20"/>
      <c r="I61" s="19" t="s">
        <v>21</v>
      </c>
      <c r="J61" s="19">
        <v>81</v>
      </c>
      <c r="K61" s="138">
        <f>(K9-'Historic &amp; Future Emissions'!$W16)/'Historic &amp; Future Emissions'!$W16</f>
        <v>0.11490472273003957</v>
      </c>
      <c r="L61" s="138">
        <f>(L9-'Historic &amp; Future Emissions'!$W16)/'Historic &amp; Future Emissions'!$W16</f>
        <v>-0.25243758463484151</v>
      </c>
      <c r="M61" s="138">
        <f>(M9-'Historic &amp; Future Emissions'!$W16)/'Historic &amp; Future Emissions'!$W16</f>
        <v>0.5402143205362584</v>
      </c>
      <c r="N61" s="138">
        <f>(N9-'Historic &amp; Future Emissions'!$W16)/'Historic &amp; Future Emissions'!$W16</f>
        <v>0.69632684338817785</v>
      </c>
      <c r="O61" s="289">
        <f>(O9-'Historic &amp; Future Emissions'!$W16)/'Historic &amp; Future Emissions'!$W16</f>
        <v>-0.38987075819595673</v>
      </c>
    </row>
    <row r="62" spans="1:15" x14ac:dyDescent="0.2">
      <c r="A62" s="19" t="s">
        <v>22</v>
      </c>
      <c r="B62" s="19">
        <v>8</v>
      </c>
      <c r="C62" s="51">
        <f>(C10-'Historic &amp; Future Emissions'!$W17)/'Historic &amp; Future Emissions'!$W17</f>
        <v>-0.47197952957826839</v>
      </c>
      <c r="D62" s="51">
        <f>(D10-'Historic &amp; Future Emissions'!$W17)/'Historic &amp; Future Emissions'!$W17</f>
        <v>-0.61973466080986406</v>
      </c>
      <c r="E62" s="51">
        <f>(E10-'Historic &amp; Future Emissions'!$W17)/'Historic &amp; Future Emissions'!$W17</f>
        <v>-0.31598976155035341</v>
      </c>
      <c r="F62" s="51">
        <f>(F10-'Historic &amp; Future Emissions'!$W17)/'Historic &amp; Future Emissions'!$W17</f>
        <v>-0.28411504723992825</v>
      </c>
      <c r="G62" s="51">
        <f>(G10-'Historic &amp; Future Emissions'!$W17)/'Historic &amp; Future Emissions'!$W17</f>
        <v>-0.64392088901901545</v>
      </c>
      <c r="H62" s="20"/>
      <c r="I62" s="19" t="s">
        <v>22</v>
      </c>
      <c r="J62" s="19">
        <v>19</v>
      </c>
      <c r="K62" s="138">
        <f>(K10-'Historic &amp; Future Emissions'!$W17)/'Historic &amp; Future Emissions'!$W17</f>
        <v>-0.46870190907998488</v>
      </c>
      <c r="L62" s="138">
        <f>(L10-'Historic &amp; Future Emissions'!$W17)/'Historic &amp; Future Emissions'!$W17</f>
        <v>-0.59944433407891229</v>
      </c>
      <c r="M62" s="138">
        <f>(M10-'Historic &amp; Future Emissions'!$W17)/'Historic &amp; Future Emissions'!$W17</f>
        <v>-0.34415567157487131</v>
      </c>
      <c r="N62" s="138">
        <f>(N10-'Historic &amp; Future Emissions'!$W17)/'Historic &amp; Future Emissions'!$W17</f>
        <v>-0.25007124001627007</v>
      </c>
      <c r="O62" s="289">
        <f>(O10-'Historic &amp; Future Emissions'!$W17)/'Historic &amp; Future Emissions'!$W17</f>
        <v>-0.60615430518359026</v>
      </c>
    </row>
    <row r="63" spans="1:15" x14ac:dyDescent="0.2">
      <c r="A63" s="19" t="s">
        <v>31</v>
      </c>
      <c r="B63" s="19">
        <v>8</v>
      </c>
      <c r="C63" s="51">
        <f>(C11-'Historic &amp; Future Emissions'!$W18)/'Historic &amp; Future Emissions'!$W18</f>
        <v>-0.51318086317822587</v>
      </c>
      <c r="D63" s="51">
        <f>(D11-'Historic &amp; Future Emissions'!$W18)/'Historic &amp; Future Emissions'!$W18</f>
        <v>-0.79924187173460504</v>
      </c>
      <c r="E63" s="51">
        <f>(E11-'Historic &amp; Future Emissions'!$W18)/'Historic &amp; Future Emissions'!$W18</f>
        <v>-0.27565556553496712</v>
      </c>
      <c r="F63" s="51">
        <f>(F11-'Historic &amp; Future Emissions'!$W18)/'Historic &amp; Future Emissions'!$W18</f>
        <v>-0.21628008798621801</v>
      </c>
      <c r="G63" s="51">
        <f>(G11-'Historic &amp; Future Emissions'!$W18)/'Historic &amp; Future Emissions'!$W18</f>
        <v>-0.82628841256376651</v>
      </c>
      <c r="H63" s="122"/>
      <c r="I63" s="19" t="s">
        <v>31</v>
      </c>
      <c r="J63" s="19">
        <v>19</v>
      </c>
      <c r="K63" s="138">
        <f>(K11-'Historic &amp; Future Emissions'!$W18)/'Historic &amp; Future Emissions'!$W18</f>
        <v>-0.11549722165261782</v>
      </c>
      <c r="L63" s="138">
        <f>(L11-'Historic &amp; Future Emissions'!$W18)/'Historic &amp; Future Emissions'!$W18</f>
        <v>-0.36911615234974021</v>
      </c>
      <c r="M63" s="138">
        <f>(M11-'Historic &amp; Future Emissions'!$W18)/'Historic &amp; Future Emissions'!$W18</f>
        <v>0.85573017673494445</v>
      </c>
      <c r="N63" s="138">
        <f>(N11-'Historic &amp; Future Emissions'!$W18)/'Historic &amp; Future Emissions'!$W18</f>
        <v>0.94131545683470208</v>
      </c>
      <c r="O63" s="289">
        <f>(O11-'Historic &amp; Future Emissions'!$W18)/'Historic &amp; Future Emissions'!$W18</f>
        <v>-0.62514952661589751</v>
      </c>
    </row>
    <row r="64" spans="1:15" x14ac:dyDescent="0.2">
      <c r="A64" s="19" t="s">
        <v>23</v>
      </c>
      <c r="B64" s="19">
        <v>2</v>
      </c>
      <c r="C64" s="51">
        <f>(C12-'Historic &amp; Future Emissions'!$W19)/'Historic &amp; Future Emissions'!$W19</f>
        <v>-0.31314817807408529</v>
      </c>
      <c r="D64" s="51">
        <f>(D12-'Historic &amp; Future Emissions'!$W19)/'Historic &amp; Future Emissions'!$W19</f>
        <v>-0.3435609166924069</v>
      </c>
      <c r="E64" s="51">
        <f>(E12-'Historic &amp; Future Emissions'!$W19)/'Historic &amp; Future Emissions'!$W19</f>
        <v>-0.28273543945576496</v>
      </c>
      <c r="F64" s="51">
        <f>(F12-'Historic &amp; Future Emissions'!$W19)/'Historic &amp; Future Emissions'!$W19</f>
        <v>-0.27935624627595135</v>
      </c>
      <c r="G64" s="51">
        <f>(G12-'Historic &amp; Future Emissions'!$W19)/'Historic &amp; Future Emissions'!$W19</f>
        <v>-0.34694010987222046</v>
      </c>
      <c r="H64" s="143"/>
      <c r="I64" s="19" t="s">
        <v>23</v>
      </c>
      <c r="J64" s="19">
        <v>15</v>
      </c>
      <c r="K64" s="138">
        <f>(K12-'Historic &amp; Future Emissions'!$W19)/'Historic &amp; Future Emissions'!$W19</f>
        <v>-0.17593628534762976</v>
      </c>
      <c r="L64" s="138">
        <f>(L12-'Historic &amp; Future Emissions'!$W19)/'Historic &amp; Future Emissions'!$W19</f>
        <v>-0.54302436810646149</v>
      </c>
      <c r="M64" s="138">
        <f>(M12-'Historic &amp; Future Emissions'!$W19)/'Historic &amp; Future Emissions'!$W19</f>
        <v>-3.6917472315039682E-2</v>
      </c>
      <c r="N64" s="138">
        <f>(N12-'Historic &amp; Future Emissions'!$W19)/'Historic &amp; Future Emissions'!$W19</f>
        <v>-3.6342928854376837E-2</v>
      </c>
      <c r="O64" s="289">
        <f>(O12-'Historic &amp; Future Emissions'!$W19)/'Historic &amp; Future Emissions'!$W19</f>
        <v>-0.56054021339125548</v>
      </c>
    </row>
    <row r="65" spans="1:15" x14ac:dyDescent="0.2">
      <c r="A65" s="19" t="s">
        <v>24</v>
      </c>
      <c r="B65" s="19">
        <v>9</v>
      </c>
      <c r="C65" s="51">
        <f>(C13-'Historic &amp; Future Emissions'!$W20)/'Historic &amp; Future Emissions'!$W20</f>
        <v>-0.61330670317458269</v>
      </c>
      <c r="D65" s="51">
        <f>(D13-'Historic &amp; Future Emissions'!$W20)/'Historic &amp; Future Emissions'!$W20</f>
        <v>-0.95058532201765766</v>
      </c>
      <c r="E65" s="51">
        <f>(E13-'Historic &amp; Future Emissions'!$W20)/'Historic &amp; Future Emissions'!$W20</f>
        <v>-0.43318052896616421</v>
      </c>
      <c r="F65" s="51">
        <f>(F13-'Historic &amp; Future Emissions'!$W20)/'Historic &amp; Future Emissions'!$W20</f>
        <v>-0.43079363058459252</v>
      </c>
      <c r="G65" s="51">
        <f>(G13-'Historic &amp; Future Emissions'!$W20)/'Historic &amp; Future Emissions'!$W20</f>
        <v>-1.0663476912975876</v>
      </c>
      <c r="H65" s="143"/>
      <c r="I65" s="19" t="s">
        <v>24</v>
      </c>
      <c r="J65" s="19">
        <v>23</v>
      </c>
      <c r="K65" s="138">
        <f>(K13-'Historic &amp; Future Emissions'!$W20)/'Historic &amp; Future Emissions'!$W20</f>
        <v>-0.41807588974872562</v>
      </c>
      <c r="L65" s="138">
        <f>(L13-'Historic &amp; Future Emissions'!$W20)/'Historic &amp; Future Emissions'!$W20</f>
        <v>-0.61060195945950235</v>
      </c>
      <c r="M65" s="138">
        <f>(M13-'Historic &amp; Future Emissions'!$W20)/'Historic &amp; Future Emissions'!$W20</f>
        <v>-0.24092737711475959</v>
      </c>
      <c r="N65" s="138">
        <f>(N13-'Historic &amp; Future Emissions'!$W20)/'Historic &amp; Future Emissions'!$W20</f>
        <v>-0.22008118673082666</v>
      </c>
      <c r="O65" s="289">
        <f>(O13-'Historic &amp; Future Emissions'!$W20)/'Historic &amp; Future Emissions'!$W20</f>
        <v>-0.83270866287839396</v>
      </c>
    </row>
    <row r="66" spans="1:15" x14ac:dyDescent="0.2">
      <c r="A66" s="19" t="s">
        <v>30</v>
      </c>
      <c r="B66" s="19">
        <v>3</v>
      </c>
      <c r="C66" s="51">
        <f>(C14-'Historic &amp; Future Emissions'!$W21)/'Historic &amp; Future Emissions'!$W21</f>
        <v>-0.65929613521943464</v>
      </c>
      <c r="D66" s="51">
        <f>(D14-'Historic &amp; Future Emissions'!$W21)/'Historic &amp; Future Emissions'!$W21</f>
        <v>-0.70606636825795221</v>
      </c>
      <c r="E66" s="51">
        <f>(E14-'Historic &amp; Future Emissions'!$W21)/'Historic &amp; Future Emissions'!$W21</f>
        <v>-0.52122694907659639</v>
      </c>
      <c r="F66" s="51">
        <f>(F14-'Historic &amp; Future Emissions'!$W21)/'Historic &amp; Future Emissions'!$W21</f>
        <v>-0.50588592839405822</v>
      </c>
      <c r="G66" s="51">
        <f>(G14-'Historic &amp; Future Emissions'!$W21)/'Historic &amp; Future Emissions'!$W21</f>
        <v>-0.71126306081778667</v>
      </c>
      <c r="H66" s="143"/>
      <c r="I66" s="19" t="s">
        <v>30</v>
      </c>
      <c r="J66" s="19">
        <v>21</v>
      </c>
      <c r="K66" s="138">
        <f>(K14-'Historic &amp; Future Emissions'!$W21)/'Historic &amp; Future Emissions'!$W21</f>
        <v>-0.37525705355745398</v>
      </c>
      <c r="L66" s="138">
        <f>(L14-'Historic &amp; Future Emissions'!$W21)/'Historic &amp; Future Emissions'!$W21</f>
        <v>-0.51335741333274765</v>
      </c>
      <c r="M66" s="138">
        <f>(M14-'Historic &amp; Future Emissions'!$W21)/'Historic &amp; Future Emissions'!$W21</f>
        <v>-0.26156096661085448</v>
      </c>
      <c r="N66" s="138">
        <f>(N14-'Historic &amp; Future Emissions'!$W21)/'Historic &amp; Future Emissions'!$W21</f>
        <v>-0.17268693381265066</v>
      </c>
      <c r="O66" s="289">
        <f>(O14-'Historic &amp; Future Emissions'!$W21)/'Historic &amp; Future Emissions'!$W21</f>
        <v>-0.52666285094630894</v>
      </c>
    </row>
    <row r="67" spans="1:15" x14ac:dyDescent="0.2">
      <c r="A67" s="19" t="s">
        <v>32</v>
      </c>
      <c r="B67" s="19">
        <v>3</v>
      </c>
      <c r="C67" s="138">
        <f>(C15-'Historic &amp; Future Emissions'!$W22)/'Historic &amp; Future Emissions'!$W22</f>
        <v>-0.58311101236541552</v>
      </c>
      <c r="D67" s="138">
        <f>(D15-'Historic &amp; Future Emissions'!$W22)/'Historic &amp; Future Emissions'!$W22</f>
        <v>-0.66871597771000801</v>
      </c>
      <c r="E67" s="138">
        <f>(E15-'Historic &amp; Future Emissions'!$W22)/'Historic &amp; Future Emissions'!$W22</f>
        <v>-0.25004255087046789</v>
      </c>
      <c r="F67" s="138">
        <f>(F15-'Historic &amp; Future Emissions'!$W22)/'Historic &amp; Future Emissions'!$W22</f>
        <v>-0.21303494403769427</v>
      </c>
      <c r="G67" s="138">
        <f>(G15-'Historic &amp; Future Emissions'!$W22)/'Historic &amp; Future Emissions'!$W22</f>
        <v>-0.67822764052607476</v>
      </c>
      <c r="H67" s="143"/>
      <c r="I67" s="49" t="s">
        <v>32</v>
      </c>
      <c r="J67" s="49">
        <v>16</v>
      </c>
      <c r="K67" s="290">
        <f>(K15-'Historic &amp; Future Emissions'!$W22)/'Historic &amp; Future Emissions'!$W22</f>
        <v>-0.47194278689574592</v>
      </c>
      <c r="L67" s="290">
        <f>(L15-'Historic &amp; Future Emissions'!$W22)/'Historic &amp; Future Emissions'!$W22</f>
        <v>-0.57299661951753689</v>
      </c>
      <c r="M67" s="290">
        <f>(M15-'Historic &amp; Future Emissions'!$W22)/'Historic &amp; Future Emissions'!$W22</f>
        <v>-0.38443127648389547</v>
      </c>
      <c r="N67" s="290">
        <f>(N15-'Historic &amp; Future Emissions'!$W22)/'Historic &amp; Future Emissions'!$W22</f>
        <v>-0.30200753178751188</v>
      </c>
      <c r="O67" s="291">
        <f>(O15-'Historic &amp; Future Emissions'!$W22)/'Historic &amp; Future Emissions'!$W22</f>
        <v>-0.59543538557694642</v>
      </c>
    </row>
    <row r="68" spans="1:15" x14ac:dyDescent="0.2">
      <c r="A68" s="24"/>
      <c r="B68" s="24"/>
      <c r="C68" s="24"/>
      <c r="D68" s="24"/>
      <c r="E68" s="24"/>
      <c r="F68" s="24"/>
      <c r="G68" s="24"/>
      <c r="H68" s="24"/>
      <c r="I68" s="24"/>
      <c r="J68" s="24"/>
      <c r="K68" s="24"/>
      <c r="L68" s="24"/>
      <c r="M68" s="24"/>
      <c r="N68" s="24"/>
      <c r="O68" s="24"/>
    </row>
    <row r="69" spans="1:15" ht="22" x14ac:dyDescent="0.3">
      <c r="A69" s="341" t="s">
        <v>153</v>
      </c>
      <c r="B69" s="341"/>
      <c r="C69" s="341"/>
      <c r="D69" s="341"/>
      <c r="E69" s="341"/>
      <c r="F69" s="341"/>
      <c r="G69" s="341"/>
      <c r="H69" s="341"/>
      <c r="I69" s="341"/>
      <c r="J69" s="341"/>
      <c r="K69" s="341"/>
      <c r="L69" s="341"/>
      <c r="M69" s="341"/>
      <c r="N69" s="341"/>
      <c r="O69" s="341"/>
    </row>
  </sheetData>
  <sheetProtection algorithmName="SHA-512" hashValue="2R2rsZYFkLhoC0+q81AAHxrIMGXZ+G2xfaFGxBXgX3ghyq+I+EcwC9SjA38uPrO1SIsnDOT674WZN0+ejR85Bg==" saltValue="jyVOpqnbLaz4VIcDtunPBQ==" spinCount="100000" sheet="1" objects="1" scenarios="1" sort="0" autoFilter="0"/>
  <mergeCells count="14">
    <mergeCell ref="A69:O69"/>
    <mergeCell ref="A3:G3"/>
    <mergeCell ref="I3:O3"/>
    <mergeCell ref="A1:O1"/>
    <mergeCell ref="I56:O56"/>
    <mergeCell ref="A43:G43"/>
    <mergeCell ref="A56:G56"/>
    <mergeCell ref="I43:O43"/>
    <mergeCell ref="A30:G30"/>
    <mergeCell ref="I30:O30"/>
    <mergeCell ref="I17:O17"/>
    <mergeCell ref="A17:G17"/>
    <mergeCell ref="A4:G4"/>
    <mergeCell ref="I4:O4"/>
  </mergeCells>
  <hyperlinks>
    <hyperlink ref="A69" r:id="rId1" location="/login?redirect=%2Fdownloads" display="Source: Author's Calculations based upon, data from the IPCC AR6 Explorer and Database files" xr:uid="{C1679DC5-F597-174A-B266-7406B5A87B10}"/>
  </hyperlinks>
  <pageMargins left="0.7" right="0.7" top="0.75" bottom="0.75" header="0.3" footer="0.3"/>
  <tableParts count="10">
    <tablePart r:id="rId2"/>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3170-A88F-CA44-A3E0-308D28394D98}">
  <dimension ref="A1:AG48"/>
  <sheetViews>
    <sheetView topLeftCell="A21" workbookViewId="0">
      <selection activeCell="I28" sqref="I28"/>
    </sheetView>
  </sheetViews>
  <sheetFormatPr baseColWidth="10" defaultColWidth="10.6640625" defaultRowHeight="16" x14ac:dyDescent="0.2"/>
  <cols>
    <col min="1" max="1" width="20.83203125" customWidth="1"/>
    <col min="2" max="5" width="24.83203125" customWidth="1"/>
    <col min="6" max="6" width="13.83203125" customWidth="1"/>
    <col min="7" max="7" width="14.1640625" customWidth="1"/>
    <col min="11" max="12" width="16.83203125" customWidth="1"/>
    <col min="13" max="14" width="24" customWidth="1"/>
  </cols>
  <sheetData>
    <row r="1" spans="1:33" ht="27" x14ac:dyDescent="0.35">
      <c r="A1" s="330" t="s">
        <v>105</v>
      </c>
      <c r="B1" s="330"/>
      <c r="C1" s="330"/>
      <c r="D1" s="330"/>
      <c r="E1" s="52"/>
      <c r="F1" s="52"/>
      <c r="G1" s="52"/>
      <c r="H1" s="52"/>
      <c r="I1" s="52"/>
      <c r="J1" s="52"/>
      <c r="K1" s="52"/>
      <c r="L1" s="52"/>
      <c r="M1" s="52"/>
      <c r="N1" s="52"/>
      <c r="O1" s="52"/>
    </row>
    <row r="2" spans="1:33" x14ac:dyDescent="0.2">
      <c r="A2" s="21"/>
      <c r="B2" s="21"/>
      <c r="C2" s="21"/>
      <c r="D2" s="21"/>
      <c r="E2" s="42"/>
      <c r="F2" s="42"/>
      <c r="G2" s="42"/>
      <c r="H2" s="42"/>
      <c r="I2" s="42"/>
      <c r="J2" s="42"/>
      <c r="K2" s="42"/>
      <c r="L2" s="42"/>
      <c r="M2" s="42"/>
      <c r="N2" s="42"/>
      <c r="O2" s="42"/>
    </row>
    <row r="3" spans="1:33" ht="21" x14ac:dyDescent="0.3">
      <c r="A3" s="350" t="s">
        <v>69</v>
      </c>
      <c r="B3" s="351"/>
      <c r="C3" s="351"/>
      <c r="D3" s="352"/>
      <c r="E3" s="97"/>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7" thickBot="1" x14ac:dyDescent="0.25">
      <c r="A4" s="132" t="s">
        <v>5</v>
      </c>
      <c r="B4" s="133" t="s">
        <v>61</v>
      </c>
      <c r="C4" s="133" t="s">
        <v>62</v>
      </c>
      <c r="D4" s="134" t="s">
        <v>63</v>
      </c>
    </row>
    <row r="5" spans="1:33" ht="17" thickTop="1" x14ac:dyDescent="0.2">
      <c r="A5" s="129" t="s">
        <v>10</v>
      </c>
      <c r="B5" s="190">
        <v>202.44637053084901</v>
      </c>
      <c r="C5" s="190">
        <v>132.89914913598</v>
      </c>
      <c r="D5" s="193">
        <v>196.16901760265202</v>
      </c>
    </row>
    <row r="6" spans="1:33" x14ac:dyDescent="0.2">
      <c r="A6" s="84" t="s">
        <v>11</v>
      </c>
      <c r="B6" s="191">
        <v>287.779800585261</v>
      </c>
      <c r="C6" s="191">
        <v>199.00001652454802</v>
      </c>
      <c r="D6" s="194">
        <v>275.56590553776101</v>
      </c>
    </row>
    <row r="7" spans="1:33" x14ac:dyDescent="0.2">
      <c r="A7" s="83" t="s">
        <v>59</v>
      </c>
      <c r="B7" s="192">
        <v>1077.9000000000001</v>
      </c>
      <c r="C7" s="192">
        <v>766.69</v>
      </c>
      <c r="D7" s="195">
        <v>883.20519999999999</v>
      </c>
    </row>
    <row r="8" spans="1:33" x14ac:dyDescent="0.2">
      <c r="A8" s="84" t="s">
        <v>12</v>
      </c>
      <c r="B8" s="191">
        <v>609.24</v>
      </c>
      <c r="C8" s="191">
        <v>331.01</v>
      </c>
      <c r="D8" s="194">
        <v>457.60700000000003</v>
      </c>
    </row>
    <row r="9" spans="1:33" x14ac:dyDescent="0.2">
      <c r="A9" s="84" t="s">
        <v>16</v>
      </c>
      <c r="B9" s="191">
        <v>109.26033823328999</v>
      </c>
      <c r="C9" s="191">
        <v>-168.96369163471996</v>
      </c>
      <c r="D9" s="194">
        <v>-42.372140259617993</v>
      </c>
    </row>
    <row r="10" spans="1:33" x14ac:dyDescent="0.2">
      <c r="A10" s="84" t="s">
        <v>58</v>
      </c>
      <c r="B10" s="191">
        <v>182.17282682518101</v>
      </c>
      <c r="C10" s="191">
        <v>140.578624192863</v>
      </c>
      <c r="D10" s="194">
        <v>156.58622607861102</v>
      </c>
    </row>
    <row r="11" spans="1:33" x14ac:dyDescent="0.2">
      <c r="A11" s="91" t="s">
        <v>33</v>
      </c>
      <c r="B11" s="248">
        <v>2006.5118079660401</v>
      </c>
      <c r="C11" s="248">
        <v>1332.9056583909501</v>
      </c>
      <c r="D11" s="196">
        <v>1686.8258650606099</v>
      </c>
    </row>
    <row r="12" spans="1:33" x14ac:dyDescent="0.2">
      <c r="A12" s="23"/>
      <c r="B12" s="23"/>
      <c r="C12" s="23"/>
      <c r="D12" s="292"/>
    </row>
    <row r="13" spans="1:33" ht="19" x14ac:dyDescent="0.25">
      <c r="A13" s="350" t="s">
        <v>132</v>
      </c>
      <c r="B13" s="351"/>
      <c r="C13" s="351"/>
      <c r="D13" s="352"/>
    </row>
    <row r="14" spans="1:33" ht="17" thickBot="1" x14ac:dyDescent="0.25">
      <c r="A14" s="132" t="s">
        <v>5</v>
      </c>
      <c r="B14" s="133" t="s">
        <v>61</v>
      </c>
      <c r="C14" s="133" t="s">
        <v>102</v>
      </c>
      <c r="D14" s="134" t="s">
        <v>63</v>
      </c>
    </row>
    <row r="15" spans="1:33" ht="17" thickTop="1" x14ac:dyDescent="0.2">
      <c r="A15" s="129" t="s">
        <v>10</v>
      </c>
      <c r="B15" s="102">
        <f>(B5-'Historic &amp; Future Emissions'!$AH5)/'Historic &amp; Future Emissions'!$AH5</f>
        <v>-0.67102609907349087</v>
      </c>
      <c r="C15" s="102">
        <f>(C5-'Historic &amp; Future Emissions'!$AH5)/'Historic &amp; Future Emissions'!$AH5</f>
        <v>-0.78403983530830901</v>
      </c>
      <c r="D15" s="255">
        <f>(D5-'Historic &amp; Future Emissions'!$AH5)/'Historic &amp; Future Emissions'!$AH5</f>
        <v>-0.68122675258417809</v>
      </c>
    </row>
    <row r="16" spans="1:33" x14ac:dyDescent="0.2">
      <c r="A16" s="84" t="s">
        <v>11</v>
      </c>
      <c r="B16" s="66">
        <f>(B6-'Historic &amp; Future Emissions'!$AH6)/'Historic &amp; Future Emissions'!$AH6</f>
        <v>-0.56193427528786855</v>
      </c>
      <c r="C16" s="66">
        <f>(C6-'Historic &amp; Future Emissions'!$AH6)/'Historic &amp; Future Emissions'!$AH6</f>
        <v>-0.69707711841045372</v>
      </c>
      <c r="D16" s="164">
        <f>(D6-'Historic &amp; Future Emissions'!$AH6)/'Historic &amp; Future Emissions'!$AH6</f>
        <v>-0.58052657667476104</v>
      </c>
    </row>
    <row r="17" spans="1:5" x14ac:dyDescent="0.2">
      <c r="A17" s="83" t="s">
        <v>59</v>
      </c>
      <c r="B17" s="65">
        <f>(B7-'Historic &amp; Future Emissions'!$AH7)/'Historic &amp; Future Emissions'!$AH7</f>
        <v>-0.76775741084601901</v>
      </c>
      <c r="C17" s="65">
        <f>(C7-'Historic &amp; Future Emissions'!$AH7)/'Historic &amp; Future Emissions'!$AH7</f>
        <v>-0.83481021367616137</v>
      </c>
      <c r="D17" s="256">
        <f>(D7-'Historic &amp; Future Emissions'!$AH7)/'Historic &amp; Future Emissions'!$AH7</f>
        <v>-0.80970603729264357</v>
      </c>
    </row>
    <row r="18" spans="1:5" x14ac:dyDescent="0.2">
      <c r="A18" s="84" t="s">
        <v>12</v>
      </c>
      <c r="B18" s="66">
        <f>(B8-'Historic &amp; Future Emissions'!$AH8)/'Historic &amp; Future Emissions'!$AH8</f>
        <v>-0.49090964028826994</v>
      </c>
      <c r="C18" s="66">
        <f>(C8-'Historic &amp; Future Emissions'!$AH8)/'Historic &amp; Future Emissions'!$AH8</f>
        <v>-0.72340292829069042</v>
      </c>
      <c r="D18" s="164">
        <f>(D8-'Historic &amp; Future Emissions'!$AH8)/'Historic &amp; Future Emissions'!$AH8</f>
        <v>-0.61761651855327027</v>
      </c>
    </row>
    <row r="19" spans="1:5" x14ac:dyDescent="0.2">
      <c r="A19" s="84" t="s">
        <v>16</v>
      </c>
      <c r="B19" s="66">
        <f>(B9-'Historic &amp; Future Emissions'!$AH9)/'Historic &amp; Future Emissions'!$AH9</f>
        <v>-0.96463105237887004</v>
      </c>
      <c r="C19" s="66">
        <f>(C9-'Historic &amp; Future Emissions'!$AH9)/'Historic &amp; Future Emissions'!$AH9</f>
        <v>-1.0546956750814849</v>
      </c>
      <c r="D19" s="164">
        <f>(D9-'Historic &amp; Future Emissions'!$AH9)/'Historic &amp; Future Emissions'!$AH9</f>
        <v>-1.0137163954795536</v>
      </c>
    </row>
    <row r="20" spans="1:5" x14ac:dyDescent="0.2">
      <c r="A20" s="84" t="s">
        <v>58</v>
      </c>
      <c r="B20" s="66">
        <f>(B10-'Historic &amp; Future Emissions'!$AH10)/'Historic &amp; Future Emissions'!$AH10</f>
        <v>-0.77636836532715026</v>
      </c>
      <c r="C20" s="66">
        <f>(C10-'Historic &amp; Future Emissions'!$AH10)/'Historic &amp; Future Emissions'!$AH10</f>
        <v>-0.82742855739687815</v>
      </c>
      <c r="D20" s="164">
        <f>(D10-'Historic &amp; Future Emissions'!$AH10)/'Historic &amp; Future Emissions'!$AH10</f>
        <v>-0.80777795286222198</v>
      </c>
    </row>
    <row r="21" spans="1:5" x14ac:dyDescent="0.2">
      <c r="A21" s="91" t="s">
        <v>33</v>
      </c>
      <c r="B21" s="66">
        <f>(B11-'Historic &amp; Future Emissions'!$AH11)/'Historic &amp; Future Emissions'!$AH11</f>
        <v>-0.63913085510365208</v>
      </c>
      <c r="C21" s="66">
        <f>(C11-'Historic &amp; Future Emissions'!$AH11)/'Historic &amp; Future Emissions'!$AH11</f>
        <v>-0.76027824842026215</v>
      </c>
      <c r="D21" s="164">
        <f>(D11-'Historic &amp; Future Emissions'!$AH11)/'Historic &amp; Future Emissions'!$AH11</f>
        <v>-0.69662605268666966</v>
      </c>
    </row>
    <row r="22" spans="1:5" x14ac:dyDescent="0.2">
      <c r="A22" s="23"/>
      <c r="B22" s="23"/>
      <c r="C22" s="23"/>
      <c r="D22" s="292"/>
    </row>
    <row r="23" spans="1:5" ht="19" x14ac:dyDescent="0.25">
      <c r="A23" s="350" t="s">
        <v>115</v>
      </c>
      <c r="B23" s="351"/>
      <c r="C23" s="351"/>
      <c r="D23" s="352"/>
      <c r="E23" s="95"/>
    </row>
    <row r="24" spans="1:5" ht="17" thickBot="1" x14ac:dyDescent="0.25">
      <c r="A24" s="132" t="s">
        <v>5</v>
      </c>
      <c r="B24" s="133" t="s">
        <v>61</v>
      </c>
      <c r="C24" s="133" t="s">
        <v>102</v>
      </c>
      <c r="D24" s="134" t="s">
        <v>63</v>
      </c>
    </row>
    <row r="25" spans="1:5" ht="17" thickTop="1" x14ac:dyDescent="0.2">
      <c r="A25" s="129" t="s">
        <v>10</v>
      </c>
      <c r="B25" s="102">
        <f>(B5-'Historic &amp; Future Emissions'!$AI5)/'Historic &amp; Future Emissions'!$AI5</f>
        <v>-0.66781908235136</v>
      </c>
      <c r="C25" s="102">
        <f>(C5-'Historic &amp; Future Emissions'!$AI5)/'Historic &amp; Future Emissions'!$AI5</f>
        <v>-0.78193453802627599</v>
      </c>
      <c r="D25" s="255">
        <f>(D5-'Historic &amp; Future Emissions'!$AI5)/'Historic &amp; Future Emissions'!$AI5</f>
        <v>-0.67811917738702332</v>
      </c>
    </row>
    <row r="26" spans="1:5" x14ac:dyDescent="0.2">
      <c r="A26" s="84" t="s">
        <v>11</v>
      </c>
      <c r="B26" s="151">
        <f>(B6-'Historic &amp; Future Emissions'!$AI6)/'Historic &amp; Future Emissions'!$AI6</f>
        <v>-0.65222424845374471</v>
      </c>
      <c r="C26" s="151">
        <f>(C6-'Historic &amp; Future Emissions'!$AI6)/'Historic &amp; Future Emissions'!$AI6</f>
        <v>-0.75951272409045345</v>
      </c>
      <c r="D26" s="163">
        <f>(D6-'Historic &amp; Future Emissions'!$AI6)/'Historic &amp; Future Emissions'!$AI6</f>
        <v>-0.66698448013370559</v>
      </c>
    </row>
    <row r="27" spans="1:5" x14ac:dyDescent="0.2">
      <c r="A27" s="83" t="s">
        <v>59</v>
      </c>
      <c r="B27" s="65">
        <f>(B7-'Historic &amp; Future Emissions'!$AI7)/'Historic &amp; Future Emissions'!$AI7</f>
        <v>-0.74265096159016886</v>
      </c>
      <c r="C27" s="65">
        <f>(C7-'Historic &amp; Future Emissions'!$AI7)/'Historic &amp; Future Emissions'!$AI7</f>
        <v>-0.81695246844936131</v>
      </c>
      <c r="D27" s="256">
        <f>(D7-'Historic &amp; Future Emissions'!$AI7)/'Historic &amp; Future Emissions'!$AI7</f>
        <v>-0.78913441976197929</v>
      </c>
    </row>
    <row r="28" spans="1:5" x14ac:dyDescent="0.2">
      <c r="A28" s="84" t="s">
        <v>12</v>
      </c>
      <c r="B28" s="151">
        <f>(B8-'Historic &amp; Future Emissions'!$AI8)/'Historic &amp; Future Emissions'!$AI8</f>
        <v>-0.52668170304000417</v>
      </c>
      <c r="C28" s="151">
        <f>(C8-'Historic &amp; Future Emissions'!$AI8)/'Historic &amp; Future Emissions'!$AI8</f>
        <v>-0.74283847174064699</v>
      </c>
      <c r="D28" s="163">
        <f>(D8-'Historic &amp; Future Emissions'!$AI8)/'Historic &amp; Future Emissions'!$AI8</f>
        <v>-0.64448531626785377</v>
      </c>
    </row>
    <row r="29" spans="1:5" x14ac:dyDescent="0.2">
      <c r="A29" s="84" t="s">
        <v>16</v>
      </c>
      <c r="B29" s="66">
        <f>(B9-'Historic &amp; Future Emissions'!$AI9)/'Historic &amp; Future Emissions'!$AI9</f>
        <v>-0.92364276003851398</v>
      </c>
      <c r="C29" s="66">
        <f>(C9-'Historic &amp; Future Emissions'!$AI9)/'Historic &amp; Future Emissions'!$AI9</f>
        <v>-1.118081285080627</v>
      </c>
      <c r="D29" s="164">
        <f>(D9-'Historic &amp; Future Emissions'!$AI9)/'Historic &amp; Future Emissions'!$AI9</f>
        <v>-1.0296120232995911</v>
      </c>
    </row>
    <row r="30" spans="1:5" x14ac:dyDescent="0.2">
      <c r="A30" s="84" t="s">
        <v>58</v>
      </c>
      <c r="B30" s="151">
        <f>(B10-'Historic &amp; Future Emissions'!$AI10)/'Historic &amp; Future Emissions'!$AI10</f>
        <v>-0.73961655461209286</v>
      </c>
      <c r="C30" s="151">
        <f>(C10-'Historic &amp; Future Emissions'!$AI10)/'Historic &amp; Future Emissions'!$AI10</f>
        <v>-0.79906802154222378</v>
      </c>
      <c r="D30" s="163">
        <f>(D10-'Historic &amp; Future Emissions'!$AI10)/'Historic &amp; Future Emissions'!$AI10</f>
        <v>-0.77618802014987076</v>
      </c>
    </row>
    <row r="31" spans="1:5" x14ac:dyDescent="0.2">
      <c r="A31" s="91" t="s">
        <v>33</v>
      </c>
      <c r="B31" s="66">
        <f>(B11-'Historic &amp; Future Emissions'!$AI11)/'Historic &amp; Future Emissions'!$AI11</f>
        <v>-0.69538030425320574</v>
      </c>
      <c r="C31" s="66">
        <f>(C11-'Historic &amp; Future Emissions'!$AI11)/'Historic &amp; Future Emissions'!$AI11</f>
        <v>-0.79764419301882128</v>
      </c>
      <c r="D31" s="164">
        <f>(D11-'Historic &amp; Future Emissions'!$AI11)/'Historic &amp; Future Emissions'!$AI11</f>
        <v>-0.74391360182751398</v>
      </c>
    </row>
    <row r="32" spans="1:5" x14ac:dyDescent="0.2">
      <c r="A32" s="23"/>
      <c r="B32" s="23"/>
      <c r="C32" s="23"/>
      <c r="D32" s="292"/>
    </row>
    <row r="33" spans="1:5" ht="19" x14ac:dyDescent="0.25">
      <c r="A33" s="350" t="s">
        <v>116</v>
      </c>
      <c r="B33" s="351"/>
      <c r="C33" s="351"/>
      <c r="D33" s="352"/>
      <c r="E33" s="95"/>
    </row>
    <row r="34" spans="1:5" ht="17" thickBot="1" x14ac:dyDescent="0.25">
      <c r="A34" s="132" t="s">
        <v>5</v>
      </c>
      <c r="B34" s="133" t="s">
        <v>61</v>
      </c>
      <c r="C34" s="133" t="s">
        <v>62</v>
      </c>
      <c r="D34" s="134" t="s">
        <v>63</v>
      </c>
    </row>
    <row r="35" spans="1:5" ht="17" thickTop="1" x14ac:dyDescent="0.2">
      <c r="A35" s="129" t="s">
        <v>10</v>
      </c>
      <c r="B35" s="102">
        <f>(B5-'Historic &amp; Future Emissions'!$AM5)/'Historic &amp; Future Emissions'!$AM5</f>
        <v>-0.58743837912057217</v>
      </c>
      <c r="C35" s="102">
        <f>(C5-'Historic &amp; Future Emissions'!$AM5)/'Historic &amp; Future Emissions'!$AM5</f>
        <v>-0.72916734324618671</v>
      </c>
      <c r="D35" s="255">
        <f>(D5-'Historic &amp; Future Emissions'!$AM5)/'Historic &amp; Future Emissions'!$AM5</f>
        <v>-0.60023087765783045</v>
      </c>
    </row>
    <row r="36" spans="1:5" x14ac:dyDescent="0.2">
      <c r="A36" s="84" t="s">
        <v>11</v>
      </c>
      <c r="B36" s="151">
        <f>(B6-'Historic &amp; Future Emissions'!$AM6)/'Historic &amp; Future Emissions'!$AM6</f>
        <v>-0.62413943158455132</v>
      </c>
      <c r="C36" s="151">
        <f>(C6-'Historic &amp; Future Emissions'!$AM6)/'Historic &amp; Future Emissions'!$AM6</f>
        <v>-0.7400920454684925</v>
      </c>
      <c r="D36" s="163">
        <f>(D6-'Historic &amp; Future Emissions'!$AM6)/'Historic &amp; Future Emissions'!$AM6</f>
        <v>-0.64009163367025634</v>
      </c>
    </row>
    <row r="37" spans="1:5" x14ac:dyDescent="0.2">
      <c r="A37" s="83" t="s">
        <v>59</v>
      </c>
      <c r="B37" s="65">
        <f>(B7-'Historic &amp; Future Emissions'!$AM7)/'Historic &amp; Future Emissions'!$AM7</f>
        <v>-0.67655623631116935</v>
      </c>
      <c r="C37" s="65">
        <f>(C7-'Historic &amp; Future Emissions'!$AM7)/'Historic &amp; Future Emissions'!$AM7</f>
        <v>-0.76994053327526712</v>
      </c>
      <c r="D37" s="256">
        <f>(D7-'Historic &amp; Future Emissions'!$AM7)/'Historic &amp; Future Emissions'!$AM7</f>
        <v>-0.7349779998167304</v>
      </c>
    </row>
    <row r="38" spans="1:5" x14ac:dyDescent="0.2">
      <c r="A38" s="84" t="s">
        <v>12</v>
      </c>
      <c r="B38" s="151">
        <f>(B8-'Historic &amp; Future Emissions'!$AM8)/'Historic &amp; Future Emissions'!$AM8</f>
        <v>-0.46881902087557636</v>
      </c>
      <c r="C38" s="151">
        <f>(C8-'Historic &amp; Future Emissions'!$AM8)/'Historic &amp; Future Emissions'!$AM8</f>
        <v>-0.71140073550657301</v>
      </c>
      <c r="D38" s="163">
        <f>(D8-'Historic &amp; Future Emissions'!$AM8)/'Historic &amp; Future Emissions'!$AM8</f>
        <v>-0.60102400644378229</v>
      </c>
    </row>
    <row r="39" spans="1:5" x14ac:dyDescent="0.2">
      <c r="A39" s="84" t="s">
        <v>16</v>
      </c>
      <c r="B39" s="66">
        <f>(B9-'Historic &amp; Future Emissions'!$AM9)/'Historic &amp; Future Emissions'!$AM9</f>
        <v>-0.93111036542206904</v>
      </c>
      <c r="C39" s="66">
        <f>(C9-'Historic &amp; Future Emissions'!$AM9)/'Historic &amp; Future Emissions'!$AM9</f>
        <v>-1.106533140587584</v>
      </c>
      <c r="D39" s="164">
        <f>(D9-'Historic &amp; Future Emissions'!$AM9)/'Historic &amp; Future Emissions'!$AM9</f>
        <v>-1.0267160188772007</v>
      </c>
    </row>
    <row r="40" spans="1:5" x14ac:dyDescent="0.2">
      <c r="A40" s="84" t="s">
        <v>58</v>
      </c>
      <c r="B40" s="151">
        <f>(B10-'Historic &amp; Future Emissions'!$AM10)/'Historic &amp; Future Emissions'!$AM10</f>
        <v>-0.59505527318539675</v>
      </c>
      <c r="C40" s="151">
        <f>(C10-'Historic &amp; Future Emissions'!$AM10)/'Historic &amp; Future Emissions'!$AM10</f>
        <v>-0.68751337089158593</v>
      </c>
      <c r="D40" s="163">
        <f>(D10-'Historic &amp; Future Emissions'!$AM10)/'Historic &amp; Future Emissions'!$AM10</f>
        <v>-0.65193070971456157</v>
      </c>
    </row>
    <row r="41" spans="1:5" x14ac:dyDescent="0.2">
      <c r="A41" s="91" t="s">
        <v>33</v>
      </c>
      <c r="B41" s="105">
        <f>(B11-'Historic &amp; Future Emissions'!$AM11)/'Historic &amp; Future Emissions'!$AM11</f>
        <v>-0.64961263093157384</v>
      </c>
      <c r="C41" s="105">
        <f>(C11-'Historic &amp; Future Emissions'!$AM11)/'Historic &amp; Future Emissions'!$AM11</f>
        <v>-0.76724118691658971</v>
      </c>
      <c r="D41" s="166">
        <f>(D11-'Historic &amp; Future Emissions'!$AM11)/'Historic &amp; Future Emissions'!$AM11</f>
        <v>-0.70543782768251595</v>
      </c>
    </row>
    <row r="42" spans="1:5" x14ac:dyDescent="0.2">
      <c r="A42" s="23"/>
      <c r="B42" s="23"/>
      <c r="C42" s="23"/>
      <c r="D42" s="23"/>
    </row>
    <row r="43" spans="1:5" ht="42" customHeight="1" x14ac:dyDescent="0.25">
      <c r="A43" s="349" t="s">
        <v>152</v>
      </c>
      <c r="B43" s="349"/>
      <c r="C43" s="349"/>
      <c r="D43" s="349"/>
    </row>
    <row r="48" spans="1:5" ht="19" x14ac:dyDescent="0.25">
      <c r="E48" s="95"/>
    </row>
  </sheetData>
  <sheetProtection algorithmName="SHA-512" hashValue="S2XlJBaxKMwbrKdFS27nDpZW9Ts2ClcT3A29o+DHgM+Ft2F714sw2sCQpxQY1n+cvVEopC4hS+aEHN7DI3H9/Q==" saltValue="HEp4hvVaSlC47I+nho8xNw==" spinCount="100000" sheet="1" objects="1" scenarios="1" sort="0" autoFilter="0"/>
  <mergeCells count="6">
    <mergeCell ref="A1:D1"/>
    <mergeCell ref="A43:D43"/>
    <mergeCell ref="A3:D3"/>
    <mergeCell ref="A23:D23"/>
    <mergeCell ref="A33:D33"/>
    <mergeCell ref="A13:D13"/>
  </mergeCells>
  <hyperlinks>
    <hyperlink ref="A43" r:id="rId1" xr:uid="{8276E8D4-1772-5C43-A3DE-DD3E831D2B24}"/>
  </hyperlinks>
  <pageMargins left="0.7" right="0.7" top="0.75" bottom="0.75" header="0.3" footer="0.3"/>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93341-CD5A-034D-A72B-817E4F9836E8}">
  <dimension ref="A1:E75"/>
  <sheetViews>
    <sheetView workbookViewId="0">
      <selection activeCell="A3" sqref="A3:D66"/>
    </sheetView>
  </sheetViews>
  <sheetFormatPr baseColWidth="10" defaultColWidth="10.6640625" defaultRowHeight="16" x14ac:dyDescent="0.2"/>
  <cols>
    <col min="1" max="1" width="20.83203125" customWidth="1"/>
    <col min="2" max="5" width="24.83203125" customWidth="1"/>
    <col min="6" max="6" width="13.83203125" customWidth="1"/>
    <col min="7" max="7" width="14.1640625" customWidth="1"/>
    <col min="11" max="12" width="16.83203125" customWidth="1"/>
    <col min="13" max="14" width="24" customWidth="1"/>
  </cols>
  <sheetData>
    <row r="1" spans="1:5" ht="27" x14ac:dyDescent="0.35">
      <c r="A1" s="330" t="s">
        <v>105</v>
      </c>
      <c r="B1" s="330"/>
      <c r="C1" s="330"/>
      <c r="D1" s="330"/>
      <c r="E1" s="52"/>
    </row>
    <row r="2" spans="1:5" x14ac:dyDescent="0.2">
      <c r="A2" s="23"/>
      <c r="B2" s="23"/>
      <c r="C2" s="23"/>
      <c r="D2" s="23"/>
    </row>
    <row r="3" spans="1:5" ht="21" x14ac:dyDescent="0.3">
      <c r="A3" s="350" t="s">
        <v>69</v>
      </c>
      <c r="B3" s="351"/>
      <c r="C3" s="351"/>
      <c r="D3" s="352"/>
      <c r="E3" s="95"/>
    </row>
    <row r="4" spans="1:5" ht="17" thickBot="1" x14ac:dyDescent="0.25">
      <c r="A4" s="132" t="s">
        <v>5</v>
      </c>
      <c r="B4" s="133" t="s">
        <v>61</v>
      </c>
      <c r="C4" s="133" t="s">
        <v>62</v>
      </c>
      <c r="D4" s="134" t="s">
        <v>63</v>
      </c>
    </row>
    <row r="5" spans="1:5" ht="17" thickTop="1" x14ac:dyDescent="0.2">
      <c r="A5" s="129" t="s">
        <v>18</v>
      </c>
      <c r="B5" s="67">
        <f>'[2]Climate Analytics'!$H$5</f>
        <v>255.07048745574298</v>
      </c>
      <c r="C5" s="67">
        <f>'[2]Climate Analytics'!$I$5</f>
        <v>208.704291246379</v>
      </c>
      <c r="D5" s="177">
        <f>'[2]Climate Analytics'!$J$5</f>
        <v>236.54108853824602</v>
      </c>
    </row>
    <row r="6" spans="1:5" x14ac:dyDescent="0.2">
      <c r="A6" s="84" t="s">
        <v>19</v>
      </c>
      <c r="B6" s="67">
        <f>'[2]Climate Analytics'!$H$7</f>
        <v>1512.6187553818731</v>
      </c>
      <c r="C6" s="67">
        <f>'[2]Climate Analytics'!$I$7</f>
        <v>1283.2443842092921</v>
      </c>
      <c r="D6" s="177">
        <f>'[2]Climate Analytics'!$J$7</f>
        <v>1468.080264824541</v>
      </c>
    </row>
    <row r="7" spans="1:5" x14ac:dyDescent="0.2">
      <c r="A7" s="83" t="s">
        <v>20</v>
      </c>
      <c r="B7" s="67">
        <f>'[2]Climate Analytics'!$H$9</f>
        <v>3857.4876349058704</v>
      </c>
      <c r="C7" s="67">
        <f>'[2]Climate Analytics'!$I$9</f>
        <v>2773.1409410618198</v>
      </c>
      <c r="D7" s="177">
        <f>'[2]Climate Analytics'!$J$9</f>
        <v>3131.7527041548901</v>
      </c>
    </row>
    <row r="8" spans="1:5" x14ac:dyDescent="0.2">
      <c r="A8" s="84" t="s">
        <v>21</v>
      </c>
      <c r="B8" s="67">
        <f>'[2]Climate Analytics'!$H$10</f>
        <v>1570.0944205036499</v>
      </c>
      <c r="C8" s="67">
        <f>'[2]Climate Analytics'!$I$10</f>
        <v>879.10632529819009</v>
      </c>
      <c r="D8" s="177">
        <f>'[2]Climate Analytics'!$J$10</f>
        <v>1457.24882894299</v>
      </c>
    </row>
    <row r="9" spans="1:5" x14ac:dyDescent="0.2">
      <c r="A9" s="83" t="s">
        <v>22</v>
      </c>
      <c r="B9" s="67">
        <f>'[2]Climate Analytics'!$H$11</f>
        <v>1003.8052448955521</v>
      </c>
      <c r="C9" s="67">
        <f>'[2]Climate Analytics'!$I$11</f>
        <v>803.53246217632295</v>
      </c>
      <c r="D9" s="177">
        <f>'[2]Climate Analytics'!$J$11</f>
        <v>946.17121358343297</v>
      </c>
    </row>
    <row r="10" spans="1:5" x14ac:dyDescent="0.2">
      <c r="A10" s="84" t="s">
        <v>31</v>
      </c>
      <c r="B10" s="67">
        <f>'[2]Climate Analytics'!$H$14</f>
        <v>191.088623202995</v>
      </c>
      <c r="C10" s="67">
        <f>'[2]Climate Analytics'!$I$14</f>
        <v>-36.715597240237997</v>
      </c>
      <c r="D10" s="177">
        <f>'[2]Climate Analytics'!$J$14</f>
        <v>139.26736579648997</v>
      </c>
    </row>
    <row r="11" spans="1:5" x14ac:dyDescent="0.2">
      <c r="A11" s="84" t="s">
        <v>23</v>
      </c>
      <c r="B11" s="67">
        <f>'[2]Climate Analytics'!$H$16</f>
        <v>261.813987392944</v>
      </c>
      <c r="C11" s="67">
        <f>'[2]Climate Analytics'!$I$16</f>
        <v>171.91945790359799</v>
      </c>
      <c r="D11" s="177">
        <f>'[2]Climate Analytics'!$J$16</f>
        <v>233.213135666113</v>
      </c>
    </row>
    <row r="12" spans="1:5" x14ac:dyDescent="0.2">
      <c r="A12" s="84" t="s">
        <v>24</v>
      </c>
      <c r="B12" s="67">
        <f>'[2]Climate Analytics'!$H$17</f>
        <v>310.29562578184897</v>
      </c>
      <c r="C12" s="67">
        <f>'[2]Climate Analytics'!$I$17</f>
        <v>48.328775550563975</v>
      </c>
      <c r="D12" s="177">
        <f>'[2]Climate Analytics'!$J$17</f>
        <v>212.69117539814198</v>
      </c>
    </row>
    <row r="13" spans="1:5" x14ac:dyDescent="0.2">
      <c r="A13" s="84" t="s">
        <v>30</v>
      </c>
      <c r="B13" s="67">
        <f>'[2]Climate Analytics'!$H$13</f>
        <v>189.85364400944502</v>
      </c>
      <c r="C13" s="67">
        <f>'[2]Climate Analytics'!$I$13</f>
        <v>86.966358711666999</v>
      </c>
      <c r="D13" s="177">
        <f>'[2]Climate Analytics'!$J$13</f>
        <v>126.66607367848199</v>
      </c>
    </row>
    <row r="14" spans="1:5" x14ac:dyDescent="0.2">
      <c r="A14" s="91" t="s">
        <v>55</v>
      </c>
      <c r="B14" s="76">
        <f>'[2]Climate Analytics'!$H$18</f>
        <v>194.07405478891599</v>
      </c>
      <c r="C14" s="76">
        <f>'[2]Climate Analytics'!$I$18</f>
        <v>134.42548368727199</v>
      </c>
      <c r="D14" s="179">
        <f>'[2]Climate Analytics'!$J$18</f>
        <v>166.59927184703201</v>
      </c>
    </row>
    <row r="15" spans="1:5" x14ac:dyDescent="0.2">
      <c r="A15" s="23"/>
      <c r="B15" s="23"/>
      <c r="C15" s="23"/>
      <c r="D15" s="292"/>
    </row>
    <row r="16" spans="1:5" ht="19" x14ac:dyDescent="0.25">
      <c r="A16" s="350" t="s">
        <v>115</v>
      </c>
      <c r="B16" s="351"/>
      <c r="C16" s="351"/>
      <c r="D16" s="352"/>
      <c r="E16" s="95"/>
    </row>
    <row r="17" spans="1:5" ht="17" thickBot="1" x14ac:dyDescent="0.25">
      <c r="A17" s="136" t="s">
        <v>5</v>
      </c>
      <c r="B17" s="133" t="s">
        <v>61</v>
      </c>
      <c r="C17" s="133" t="s">
        <v>102</v>
      </c>
      <c r="D17" s="134" t="s">
        <v>63</v>
      </c>
    </row>
    <row r="18" spans="1:5" ht="17" thickTop="1" x14ac:dyDescent="0.2">
      <c r="A18" s="135" t="s">
        <v>18</v>
      </c>
      <c r="B18" s="102">
        <f>(B5-'Historic &amp; Future Emissions'!AI13)/'Historic &amp; Future Emissions'!AI13</f>
        <v>-0.36192528775097521</v>
      </c>
      <c r="C18" s="102">
        <f>(C5-'Historic &amp; Future Emissions'!AI13)/'Historic &amp; Future Emissions'!AI13</f>
        <v>-0.47791321563504696</v>
      </c>
      <c r="D18" s="255">
        <f>(D5-'Historic &amp; Future Emissions'!AI13)/'Historic &amp; Future Emissions'!AI13</f>
        <v>-0.40827773330577771</v>
      </c>
    </row>
    <row r="19" spans="1:5" x14ac:dyDescent="0.2">
      <c r="A19" s="12" t="s">
        <v>19</v>
      </c>
      <c r="B19" s="151">
        <f>(B6-'Historic &amp; Future Emissions'!AI14)/'Historic &amp; Future Emissions'!AI14</f>
        <v>-0.40942074467588313</v>
      </c>
      <c r="C19" s="151">
        <f>(C6-'Historic &amp; Future Emissions'!AI14)/'Historic &amp; Future Emissions'!AI14</f>
        <v>-0.49897651994018066</v>
      </c>
      <c r="D19" s="163">
        <f>(D6-'Historic &amp; Future Emissions'!AI14)/'Historic &amp; Future Emissions'!AI14</f>
        <v>-0.42681012881053171</v>
      </c>
    </row>
    <row r="20" spans="1:5" x14ac:dyDescent="0.2">
      <c r="A20" s="11" t="s">
        <v>20</v>
      </c>
      <c r="B20" s="102">
        <f>(B7-'Historic &amp; Future Emissions'!AI15)/'Historic &amp; Future Emissions'!AI15</f>
        <v>-0.49535745226244499</v>
      </c>
      <c r="C20" s="102">
        <f>(C7-'Historic &amp; Future Emissions'!AI15)/'Historic &amp; Future Emissions'!AI15</f>
        <v>-0.63721337767375463</v>
      </c>
      <c r="D20" s="255">
        <f>(D7-'Historic &amp; Future Emissions'!AI15)/'Historic &amp; Future Emissions'!AI15</f>
        <v>-0.59029922760925035</v>
      </c>
    </row>
    <row r="21" spans="1:5" x14ac:dyDescent="0.2">
      <c r="A21" s="12" t="s">
        <v>21</v>
      </c>
      <c r="B21" s="151">
        <f>(B8-'Historic &amp; Future Emissions'!AI16)/'Historic &amp; Future Emissions'!AI16</f>
        <v>-0.20451200987782148</v>
      </c>
      <c r="C21" s="151">
        <f>(C8-'Historic &amp; Future Emissions'!AI16)/'Historic &amp; Future Emissions'!AI16</f>
        <v>-0.55460097514974538</v>
      </c>
      <c r="D21" s="163">
        <f>(D8-'Historic &amp; Future Emissions'!AI16)/'Historic &amp; Future Emissions'!AI16</f>
        <v>-0.26168520382875743</v>
      </c>
    </row>
    <row r="22" spans="1:5" x14ac:dyDescent="0.2">
      <c r="A22" s="11" t="s">
        <v>22</v>
      </c>
      <c r="B22" s="102">
        <f>(B9-'Historic &amp; Future Emissions'!AI17)/'Historic &amp; Future Emissions'!AI17</f>
        <v>-0.23204542416446333</v>
      </c>
      <c r="C22" s="102">
        <f>(C9-'Historic &amp; Future Emissions'!AI17)/'Historic &amp; Future Emissions'!AI17</f>
        <v>-0.38526279445281186</v>
      </c>
      <c r="D22" s="255">
        <f>(D9-'Historic &amp; Future Emissions'!AI17)/'Historic &amp; Future Emissions'!AI17</f>
        <v>-0.27613795934004493</v>
      </c>
    </row>
    <row r="23" spans="1:5" x14ac:dyDescent="0.2">
      <c r="A23" s="12" t="s">
        <v>31</v>
      </c>
      <c r="B23" s="151">
        <f>(B10-'Historic &amp; Future Emissions'!AI18)/'Historic &amp; Future Emissions'!AI18</f>
        <v>-0.68643963281454634</v>
      </c>
      <c r="C23" s="151">
        <f>(C10-'Historic &amp; Future Emissions'!AI18)/'Historic &amp; Future Emissions'!AI18</f>
        <v>-1.0602472086464947</v>
      </c>
      <c r="D23" s="163">
        <f>(D10-'Historic &amp; Future Emissions'!AI18)/'Historic &amp; Future Emissions'!AI18</f>
        <v>-0.77147395996616375</v>
      </c>
    </row>
    <row r="24" spans="1:5" x14ac:dyDescent="0.2">
      <c r="A24" s="12" t="s">
        <v>23</v>
      </c>
      <c r="B24" s="102">
        <f>(B11-'Historic &amp; Future Emissions'!AI19)/'Historic &amp; Future Emissions'!AI19</f>
        <v>-0.3805418493009724</v>
      </c>
      <c r="C24" s="102">
        <f>(C11-'Historic &amp; Future Emissions'!AI19)/'Historic &amp; Future Emissions'!AI19</f>
        <v>-0.5932344542680752</v>
      </c>
      <c r="D24" s="255">
        <f>(D11-'Historic &amp; Future Emissions'!AI19)/'Historic &amp; Future Emissions'!AI19</f>
        <v>-0.44821214795667097</v>
      </c>
    </row>
    <row r="25" spans="1:5" x14ac:dyDescent="0.2">
      <c r="A25" s="12" t="s">
        <v>24</v>
      </c>
      <c r="B25" s="151">
        <f>(B12-'Historic &amp; Future Emissions'!AI20)/'Historic &amp; Future Emissions'!AI20</f>
        <v>-0.4054506064243108</v>
      </c>
      <c r="C25" s="151">
        <f>(C12-'Historic &amp; Future Emissions'!AI20)/'Historic &amp; Future Emissions'!AI20</f>
        <v>-0.90739848773748255</v>
      </c>
      <c r="D25" s="163">
        <f>(D12-'Historic &amp; Future Emissions'!AI20)/'Historic &amp; Future Emissions'!AI20</f>
        <v>-0.59246796008407354</v>
      </c>
    </row>
    <row r="26" spans="1:5" x14ac:dyDescent="0.2">
      <c r="A26" s="12" t="s">
        <v>30</v>
      </c>
      <c r="B26" s="102">
        <f>(B13-'Historic &amp; Future Emissions'!AI21)/'Historic &amp; Future Emissions'!AI21</f>
        <v>-0.64641653338813321</v>
      </c>
      <c r="C26" s="102">
        <f>(C13-'Historic &amp; Future Emissions'!AI21)/'Historic &amp; Future Emissions'!AI21</f>
        <v>-0.83803383520859587</v>
      </c>
      <c r="D26" s="255">
        <f>(D13-'Historic &amp; Future Emissions'!AI21)/'Historic &amp; Future Emissions'!AI21</f>
        <v>-0.76409707768830759</v>
      </c>
    </row>
    <row r="27" spans="1:5" x14ac:dyDescent="0.2">
      <c r="A27" s="13" t="s">
        <v>55</v>
      </c>
      <c r="B27" s="151">
        <f>(B14-'Historic &amp; Future Emissions'!AI22)/'Historic &amp; Future Emissions'!AI22</f>
        <v>-0.27586252675485651</v>
      </c>
      <c r="C27" s="151">
        <f>(C14-'Historic &amp; Future Emissions'!AI22)/'Historic &amp; Future Emissions'!AI22</f>
        <v>-0.4984258446965944</v>
      </c>
      <c r="D27" s="163">
        <f>(D14-'Historic &amp; Future Emissions'!AI22)/'Historic &amp; Future Emissions'!AI22</f>
        <v>-0.37837762038307965</v>
      </c>
    </row>
    <row r="28" spans="1:5" x14ac:dyDescent="0.2">
      <c r="A28" s="23"/>
      <c r="B28" s="23"/>
      <c r="C28" s="23"/>
      <c r="D28" s="292"/>
    </row>
    <row r="29" spans="1:5" ht="19" x14ac:dyDescent="0.25">
      <c r="A29" s="350" t="s">
        <v>116</v>
      </c>
      <c r="B29" s="351"/>
      <c r="C29" s="351"/>
      <c r="D29" s="352"/>
      <c r="E29" s="95"/>
    </row>
    <row r="30" spans="1:5" ht="17" thickBot="1" x14ac:dyDescent="0.25">
      <c r="A30" s="136" t="s">
        <v>5</v>
      </c>
      <c r="B30" s="133" t="s">
        <v>61</v>
      </c>
      <c r="C30" s="133" t="s">
        <v>62</v>
      </c>
      <c r="D30" s="134" t="s">
        <v>63</v>
      </c>
    </row>
    <row r="31" spans="1:5" ht="17" thickTop="1" x14ac:dyDescent="0.2">
      <c r="A31" s="135" t="s">
        <v>18</v>
      </c>
      <c r="B31" s="102">
        <f>(B5-'Historic &amp; Future Emissions'!AM13)/'Historic &amp; Future Emissions'!AM13</f>
        <v>-0.26492095658669285</v>
      </c>
      <c r="C31" s="102">
        <f>(C5-'Historic &amp; Future Emissions'!AM13)/'Historic &amp; Future Emissions'!AM13</f>
        <v>-0.39854213517250103</v>
      </c>
      <c r="D31" s="255">
        <f>(D5-'Historic &amp; Future Emissions'!AM13)/'Historic &amp; Future Emissions'!AM13</f>
        <v>-0.31832020699452585</v>
      </c>
    </row>
    <row r="32" spans="1:5" x14ac:dyDescent="0.2">
      <c r="A32" s="12" t="s">
        <v>19</v>
      </c>
      <c r="B32" s="151">
        <f>(B6-'Historic &amp; Future Emissions'!AM14)/'Historic &amp; Future Emissions'!AM14</f>
        <v>-0.17105899790166587</v>
      </c>
      <c r="C32" s="151">
        <f>(C6-'Historic &amp; Future Emissions'!AM14)/'Historic &amp; Future Emissions'!AM14</f>
        <v>-0.29676008445699736</v>
      </c>
      <c r="D32" s="163">
        <f>(D6-'Historic &amp; Future Emissions'!AM14)/'Historic &amp; Future Emissions'!AM14</f>
        <v>-0.19546685405390657</v>
      </c>
    </row>
    <row r="33" spans="1:4" x14ac:dyDescent="0.2">
      <c r="A33" s="11" t="s">
        <v>20</v>
      </c>
      <c r="B33" s="102">
        <f>(B7-'Historic &amp; Future Emissions'!AM15)/'Historic &amp; Future Emissions'!AM15</f>
        <v>-0.67729490405351778</v>
      </c>
      <c r="C33" s="102">
        <f>(C7-'Historic &amp; Future Emissions'!AM15)/'Historic &amp; Future Emissions'!AM15</f>
        <v>-0.76800788540173504</v>
      </c>
      <c r="D33" s="255">
        <f>(D7-'Historic &amp; Future Emissions'!AM15)/'Historic &amp; Future Emissions'!AM15</f>
        <v>-0.73800757059338684</v>
      </c>
    </row>
    <row r="34" spans="1:4" x14ac:dyDescent="0.2">
      <c r="A34" s="12" t="s">
        <v>21</v>
      </c>
      <c r="B34" s="151">
        <f>(B8-'Historic &amp; Future Emissions'!AM16)/'Historic &amp; Future Emissions'!AM16</f>
        <v>-0.40684003758834536</v>
      </c>
      <c r="C34" s="151">
        <f>(C8-'Historic &amp; Future Emissions'!AM16)/'Historic &amp; Future Emissions'!AM16</f>
        <v>-0.66788578568258783</v>
      </c>
      <c r="D34" s="163">
        <f>(D8-'Historic &amp; Future Emissions'!AM16)/'Historic &amp; Future Emissions'!AM16</f>
        <v>-0.44947154176690968</v>
      </c>
    </row>
    <row r="35" spans="1:4" x14ac:dyDescent="0.2">
      <c r="A35" s="11" t="s">
        <v>22</v>
      </c>
      <c r="B35" s="102">
        <f>(B9-'Historic &amp; Future Emissions'!AM17)/'Historic &amp; Future Emissions'!AM17</f>
        <v>-0.43848901217307246</v>
      </c>
      <c r="C35" s="102">
        <f>(C9-'Historic &amp; Future Emissions'!AM17)/'Historic &amp; Future Emissions'!AM17</f>
        <v>-0.55051808218577514</v>
      </c>
      <c r="D35" s="255">
        <f>(D9-'Historic &amp; Future Emissions'!AM17)/'Historic &amp; Future Emissions'!AM17</f>
        <v>-0.47072847497632114</v>
      </c>
    </row>
    <row r="36" spans="1:4" x14ac:dyDescent="0.2">
      <c r="A36" s="12" t="s">
        <v>31</v>
      </c>
      <c r="B36" s="151">
        <f>(B10-'Historic &amp; Future Emissions'!AM18)/'Historic &amp; Future Emissions'!AM18</f>
        <v>-0.664167621787355</v>
      </c>
      <c r="C36" s="151">
        <f>(C10-'Historic &amp; Future Emissions'!AM18)/'Historic &amp; Future Emissions'!AM18</f>
        <v>-1.0645265329353919</v>
      </c>
      <c r="D36" s="163">
        <f>(D10-'Historic &amp; Future Emissions'!AM18)/'Historic &amp; Future Emissions'!AM18</f>
        <v>-0.75524188787963098</v>
      </c>
    </row>
    <row r="37" spans="1:4" x14ac:dyDescent="0.2">
      <c r="A37" s="12" t="s">
        <v>23</v>
      </c>
      <c r="B37" s="102">
        <f>(B11-'Historic &amp; Future Emissions'!AM19)/'Historic &amp; Future Emissions'!AM19</f>
        <v>-0.63500071463412233</v>
      </c>
      <c r="C37" s="102">
        <f>(C11-'Historic &amp; Future Emissions'!AM19)/'Historic &amp; Future Emissions'!AM19</f>
        <v>-0.76032419084957759</v>
      </c>
      <c r="D37" s="255">
        <f>(D11-'Historic &amp; Future Emissions'!AM19)/'Historic &amp; Future Emissions'!AM19</f>
        <v>-0.67487364329274646</v>
      </c>
    </row>
    <row r="38" spans="1:4" x14ac:dyDescent="0.2">
      <c r="A38" s="12" t="s">
        <v>24</v>
      </c>
      <c r="B38" s="151">
        <f>(B12-'Historic &amp; Future Emissions'!AM20)/'Historic &amp; Future Emissions'!AM20</f>
        <v>-0.3485328539285325</v>
      </c>
      <c r="C38" s="151">
        <f>(C12-'Historic &amp; Future Emissions'!AM20)/'Historic &amp; Future Emissions'!AM20</f>
        <v>-0.89853350526059472</v>
      </c>
      <c r="D38" s="163">
        <f>(D12-'Historic &amp; Future Emissions'!AM20)/'Historic &amp; Future Emissions'!AM20</f>
        <v>-0.55345386296670529</v>
      </c>
    </row>
    <row r="39" spans="1:4" x14ac:dyDescent="0.2">
      <c r="A39" s="12" t="s">
        <v>30</v>
      </c>
      <c r="B39" s="102">
        <f>(B13-'Historic &amp; Future Emissions'!AM21)/'Historic &amp; Future Emissions'!AM21</f>
        <v>-0.73658600704927957</v>
      </c>
      <c r="C39" s="102">
        <f>(C13-'Historic &amp; Future Emissions'!AM21)/'Historic &amp; Future Emissions'!AM21</f>
        <v>-0.8793378135028832</v>
      </c>
      <c r="D39" s="255">
        <f>(D13-'Historic &amp; Future Emissions'!AM21)/'Historic &amp; Future Emissions'!AM21</f>
        <v>-0.82425611890083506</v>
      </c>
    </row>
    <row r="40" spans="1:4" x14ac:dyDescent="0.2">
      <c r="A40" s="13" t="s">
        <v>55</v>
      </c>
      <c r="B40" s="151">
        <f>(B14-'Historic &amp; Future Emissions'!AM22)/'Historic &amp; Future Emissions'!AM22</f>
        <v>-0.55819049833593815</v>
      </c>
      <c r="C40" s="151">
        <f>(C14-'Historic &amp; Future Emissions'!AM22)/'Historic &amp; Future Emissions'!AM22</f>
        <v>-0.69398044461213559</v>
      </c>
      <c r="D40" s="163">
        <f>(D14-'Historic &amp; Future Emissions'!AM22)/'Historic &amp; Future Emissions'!AM22</f>
        <v>-0.62073682980247324</v>
      </c>
    </row>
    <row r="41" spans="1:4" x14ac:dyDescent="0.2">
      <c r="A41" s="23"/>
      <c r="B41" s="23"/>
      <c r="C41" s="23"/>
      <c r="D41" s="292"/>
    </row>
    <row r="42" spans="1:4" ht="19" x14ac:dyDescent="0.25">
      <c r="A42" s="350" t="s">
        <v>133</v>
      </c>
      <c r="B42" s="351"/>
      <c r="C42" s="351"/>
      <c r="D42" s="352"/>
    </row>
    <row r="43" spans="1:4" ht="17" thickBot="1" x14ac:dyDescent="0.25">
      <c r="A43" s="136" t="s">
        <v>5</v>
      </c>
      <c r="B43" s="133" t="s">
        <v>61</v>
      </c>
      <c r="C43" s="133" t="s">
        <v>62</v>
      </c>
      <c r="D43" s="134" t="s">
        <v>63</v>
      </c>
    </row>
    <row r="44" spans="1:4" ht="17" thickTop="1" x14ac:dyDescent="0.2">
      <c r="A44" s="135" t="s">
        <v>18</v>
      </c>
      <c r="B44" s="102">
        <f>(B5-'Historic &amp; Future Emissions'!$V13)/'Historic &amp; Future Emissions'!$V13</f>
        <v>-0.44145862197582958</v>
      </c>
      <c r="C44" s="102">
        <f>(C5-'Historic &amp; Future Emissions'!$V13)/'Historic &amp; Future Emissions'!$V13</f>
        <v>-0.54298914156998945</v>
      </c>
      <c r="D44" s="255">
        <f>(D5-'Historic &amp; Future Emissions'!$V13)/'Historic &amp; Future Emissions'!$V13</f>
        <v>-0.48203342978119768</v>
      </c>
    </row>
    <row r="45" spans="1:4" x14ac:dyDescent="0.2">
      <c r="A45" s="12" t="s">
        <v>19</v>
      </c>
      <c r="B45" s="66">
        <f>(B6-'Historic &amp; Future Emissions'!$V14)/'Historic &amp; Future Emissions'!$V14</f>
        <v>-0.23322177654465998</v>
      </c>
      <c r="C45" s="66">
        <f>(C6-'Historic &amp; Future Emissions'!$V14)/'Historic &amp; Future Emissions'!$V14</f>
        <v>-0.34949646387623101</v>
      </c>
      <c r="D45" s="164">
        <f>(D6-'Historic &amp; Future Emissions'!$V14)/'Historic &amp; Future Emissions'!$V14</f>
        <v>-0.25579927305091732</v>
      </c>
    </row>
    <row r="46" spans="1:4" x14ac:dyDescent="0.2">
      <c r="A46" s="11" t="s">
        <v>20</v>
      </c>
      <c r="B46" s="66">
        <f>(B7-'Historic &amp; Future Emissions'!$V15)/'Historic &amp; Future Emissions'!$V15</f>
        <v>-0.70575990580428138</v>
      </c>
      <c r="C46" s="66">
        <f>(C7-'Historic &amp; Future Emissions'!$V15)/'Historic &amp; Future Emissions'!$V15</f>
        <v>-0.7884713240990221</v>
      </c>
      <c r="D46" s="164">
        <f>(D7-'Historic &amp; Future Emissions'!$V15)/'Historic &amp; Future Emissions'!$V15</f>
        <v>-0.76111726131541657</v>
      </c>
    </row>
    <row r="47" spans="1:4" x14ac:dyDescent="0.2">
      <c r="A47" s="12" t="s">
        <v>21</v>
      </c>
      <c r="B47" s="66">
        <f>(B8-'Historic &amp; Future Emissions'!$V16)/'Historic &amp; Future Emissions'!$V16</f>
        <v>-0.50266252122152366</v>
      </c>
      <c r="C47" s="66">
        <f>(C8-'Historic &amp; Future Emissions'!$V16)/'Historic &amp; Future Emissions'!$V16</f>
        <v>-0.72153743259480829</v>
      </c>
      <c r="D47" s="164">
        <f>(D8-'Historic &amp; Future Emissions'!$V16)/'Historic &amp; Future Emissions'!$V16</f>
        <v>-0.53840708617580302</v>
      </c>
    </row>
    <row r="48" spans="1:4" x14ac:dyDescent="0.2">
      <c r="A48" s="11" t="s">
        <v>22</v>
      </c>
      <c r="B48" s="66">
        <f>(B9-'Historic &amp; Future Emissions'!$V17)/'Historic &amp; Future Emissions'!$V17</f>
        <v>-0.37895312789504315</v>
      </c>
      <c r="C48" s="66">
        <f>(C9-'Historic &amp; Future Emissions'!$V17)/'Historic &amp; Future Emissions'!$V17</f>
        <v>-0.50286041559652828</v>
      </c>
      <c r="D48" s="164">
        <f>(D9-'Historic &amp; Future Emissions'!$V17)/'Historic &amp; Future Emissions'!$V17</f>
        <v>-0.41461087630311716</v>
      </c>
    </row>
    <row r="49" spans="1:4" x14ac:dyDescent="0.2">
      <c r="A49" s="12" t="s">
        <v>31</v>
      </c>
      <c r="B49" s="66">
        <f>(B10-'Historic &amp; Future Emissions'!$V18)/'Historic &amp; Future Emissions'!$V18</f>
        <v>-0.6631018631823079</v>
      </c>
      <c r="C49" s="66">
        <f>(C10-'Historic &amp; Future Emissions'!$V18)/'Historic &amp; Future Emissions'!$V18</f>
        <v>-1.0647313068410402</v>
      </c>
      <c r="D49" s="164">
        <f>(D10-'Historic &amp; Future Emissions'!$V18)/'Historic &amp; Future Emissions'!$V18</f>
        <v>-0.75446515198080055</v>
      </c>
    </row>
    <row r="50" spans="1:4" x14ac:dyDescent="0.2">
      <c r="A50" s="12" t="s">
        <v>23</v>
      </c>
      <c r="B50" s="66">
        <f>(B11-'Historic &amp; Future Emissions'!$V19)/'Historic &amp; Future Emissions'!$V19</f>
        <v>-0.64594865546253111</v>
      </c>
      <c r="C50" s="66">
        <f>(C11-'Historic &amp; Future Emissions'!$V19)/'Historic &amp; Future Emissions'!$V19</f>
        <v>-0.76751312705242392</v>
      </c>
      <c r="D50" s="164">
        <f>(D11-'Historic &amp; Future Emissions'!$V19)/'Historic &amp; Future Emissions'!$V19</f>
        <v>-0.68462561886557272</v>
      </c>
    </row>
    <row r="51" spans="1:4" x14ac:dyDescent="0.2">
      <c r="A51" s="12" t="s">
        <v>24</v>
      </c>
      <c r="B51" s="66">
        <f>(B12-'Historic &amp; Future Emissions'!$V20)/'Historic &amp; Future Emissions'!$V20</f>
        <v>-0.29126913541644295</v>
      </c>
      <c r="C51" s="66">
        <f>(C12-'Historic &amp; Future Emissions'!$V20)/'Historic &amp; Future Emissions'!$V20</f>
        <v>-0.88961463831818055</v>
      </c>
      <c r="D51" s="164">
        <f>(D12-'Historic &amp; Future Emissions'!$V20)/'Historic &amp; Future Emissions'!$V20</f>
        <v>-0.51420262451525711</v>
      </c>
    </row>
    <row r="52" spans="1:4" x14ac:dyDescent="0.2">
      <c r="A52" s="12" t="s">
        <v>30</v>
      </c>
      <c r="B52" s="66">
        <f>(B13-'Historic &amp; Future Emissions'!$V21)/'Historic &amp; Future Emissions'!$V21</f>
        <v>-0.70755754157510009</v>
      </c>
      <c r="C52" s="66">
        <f>(C13-'Historic &amp; Future Emissions'!$V21)/'Historic &amp; Future Emissions'!$V21</f>
        <v>-0.86604072903316853</v>
      </c>
      <c r="D52" s="164">
        <f>(D13-'Historic &amp; Future Emissions'!$V21)/'Historic &amp; Future Emissions'!$V21</f>
        <v>-0.80488898077867843</v>
      </c>
    </row>
    <row r="53" spans="1:4" x14ac:dyDescent="0.2">
      <c r="A53" s="13" t="s">
        <v>55</v>
      </c>
      <c r="B53" s="66">
        <f>(B14-'Historic &amp; Future Emissions'!$V22)/'Historic &amp; Future Emissions'!$V22</f>
        <v>-0.65206546778635655</v>
      </c>
      <c r="C53" s="66">
        <f>(C14-'Historic &amp; Future Emissions'!$V22)/'Historic &amp; Future Emissions'!$V22</f>
        <v>-0.75900298556036061</v>
      </c>
      <c r="D53" s="164">
        <f>(D14-'Historic &amp; Future Emissions'!$V22)/'Historic &amp; Future Emissions'!$V22</f>
        <v>-0.70132205574682893</v>
      </c>
    </row>
    <row r="54" spans="1:4" x14ac:dyDescent="0.2">
      <c r="A54" s="23"/>
      <c r="B54" s="293"/>
      <c r="C54" s="293"/>
      <c r="D54" s="294"/>
    </row>
    <row r="55" spans="1:4" ht="19" x14ac:dyDescent="0.25">
      <c r="A55" s="350" t="s">
        <v>134</v>
      </c>
      <c r="B55" s="351"/>
      <c r="C55" s="351"/>
      <c r="D55" s="352"/>
    </row>
    <row r="56" spans="1:4" ht="17" thickBot="1" x14ac:dyDescent="0.25">
      <c r="A56" s="136" t="s">
        <v>5</v>
      </c>
      <c r="B56" s="133" t="s">
        <v>61</v>
      </c>
      <c r="C56" s="133" t="s">
        <v>62</v>
      </c>
      <c r="D56" s="134" t="s">
        <v>63</v>
      </c>
    </row>
    <row r="57" spans="1:4" ht="17" thickTop="1" x14ac:dyDescent="0.2">
      <c r="A57" s="135" t="s">
        <v>18</v>
      </c>
      <c r="B57" s="102">
        <f>(B5-'Historic &amp; Future Emissions'!$W13)/'Historic &amp; Future Emissions'!$W13</f>
        <v>-0.44145862197582958</v>
      </c>
      <c r="C57" s="102">
        <f>(C5-'Historic &amp; Future Emissions'!$W13)/'Historic &amp; Future Emissions'!$W13</f>
        <v>-0.54298914156998945</v>
      </c>
      <c r="D57" s="255">
        <f>(D5-'Historic &amp; Future Emissions'!$W13)/'Historic &amp; Future Emissions'!$W13</f>
        <v>-0.48203342978119768</v>
      </c>
    </row>
    <row r="58" spans="1:4" x14ac:dyDescent="0.2">
      <c r="A58" s="12" t="s">
        <v>19</v>
      </c>
      <c r="B58" s="66">
        <f>(B6-'Historic &amp; Future Emissions'!$W14)/'Historic &amp; Future Emissions'!$W14</f>
        <v>-0.23477341427190013</v>
      </c>
      <c r="C58" s="66">
        <f>(C6-'Historic &amp; Future Emissions'!$W14)/'Historic &amp; Future Emissions'!$W14</f>
        <v>-0.3508128103731416</v>
      </c>
      <c r="D58" s="164">
        <f>(D6-'Historic &amp; Future Emissions'!$W14)/'Historic &amp; Future Emissions'!$W14</f>
        <v>-0.25730522338864359</v>
      </c>
    </row>
    <row r="59" spans="1:4" x14ac:dyDescent="0.2">
      <c r="A59" s="11" t="s">
        <v>20</v>
      </c>
      <c r="B59" s="65">
        <f>(B7-'Historic &amp; Future Emissions'!$W15)/'Historic &amp; Future Emissions'!$W15</f>
        <v>-0.71665288417027539</v>
      </c>
      <c r="C59" s="65">
        <f>(C7-'Historic &amp; Future Emissions'!$W15)/'Historic &amp; Future Emissions'!$W15</f>
        <v>-0.79630226670619808</v>
      </c>
      <c r="D59" s="256">
        <f>(D7-'Historic &amp; Future Emissions'!$W15)/'Historic &amp; Future Emissions'!$W15</f>
        <v>-0.76996087085684672</v>
      </c>
    </row>
    <row r="60" spans="1:4" x14ac:dyDescent="0.2">
      <c r="A60" s="12" t="s">
        <v>21</v>
      </c>
      <c r="B60" s="66">
        <f>(B8-'Historic &amp; Future Emissions'!$W16)/'Historic &amp; Future Emissions'!$W16</f>
        <v>-0.52160438132125231</v>
      </c>
      <c r="C60" s="66">
        <f>(C8-'Historic &amp; Future Emissions'!$W16)/'Historic &amp; Future Emissions'!$W16</f>
        <v>-0.73214310624674273</v>
      </c>
      <c r="D60" s="164">
        <f>(D8-'Historic &amp; Future Emissions'!$W16)/'Historic &amp; Future Emissions'!$W16</f>
        <v>-0.5559875597370536</v>
      </c>
    </row>
    <row r="61" spans="1:4" x14ac:dyDescent="0.2">
      <c r="A61" s="11" t="s">
        <v>22</v>
      </c>
      <c r="B61" s="65">
        <f>(B9-'Historic &amp; Future Emissions'!$W17)/'Historic &amp; Future Emissions'!$W17</f>
        <v>-0.39248428497323179</v>
      </c>
      <c r="C61" s="65">
        <f>(C9-'Historic &amp; Future Emissions'!$W17)/'Historic &amp; Future Emissions'!$W17</f>
        <v>-0.51369192302132038</v>
      </c>
      <c r="D61" s="256">
        <f>(D9-'Historic &amp; Future Emissions'!$W17)/'Historic &amp; Future Emissions'!$W17</f>
        <v>-0.42736513454091896</v>
      </c>
    </row>
    <row r="62" spans="1:4" x14ac:dyDescent="0.2">
      <c r="A62" s="12" t="s">
        <v>31</v>
      </c>
      <c r="B62" s="66">
        <f>(B10-'Historic &amp; Future Emissions'!$W18)/'Historic &amp; Future Emissions'!$W18</f>
        <v>-0.66893862923944047</v>
      </c>
      <c r="C62" s="66">
        <f>(C10-'Historic &amp; Future Emissions'!$W18)/'Historic &amp; Future Emissions'!$W18</f>
        <v>-1.0636098358285482</v>
      </c>
      <c r="D62" s="164">
        <f>(D10-'Historic &amp; Future Emissions'!$W18)/'Historic &amp; Future Emissions'!$W18</f>
        <v>-0.75871904747662866</v>
      </c>
    </row>
    <row r="63" spans="1:4" x14ac:dyDescent="0.2">
      <c r="A63" s="12" t="s">
        <v>23</v>
      </c>
      <c r="B63" s="65">
        <f>(B11-'Historic &amp; Future Emissions'!$W19)/'Historic &amp; Future Emissions'!$W19</f>
        <v>-0.65975218053288642</v>
      </c>
      <c r="C63" s="65">
        <f>(C11-'Historic &amp; Future Emissions'!$W19)/'Historic &amp; Future Emissions'!$W19</f>
        <v>-0.77657717504651591</v>
      </c>
      <c r="D63" s="256">
        <f>(D11-'Historic &amp; Future Emissions'!$W19)/'Historic &amp; Future Emissions'!$W19</f>
        <v>-0.69692123147572671</v>
      </c>
    </row>
    <row r="64" spans="1:4" x14ac:dyDescent="0.2">
      <c r="A64" s="12" t="s">
        <v>24</v>
      </c>
      <c r="B64" s="66">
        <f>(B12-'Historic &amp; Future Emissions'!$W20)/'Historic &amp; Future Emissions'!$W20</f>
        <v>-0.31625641300843488</v>
      </c>
      <c r="C64" s="66">
        <f>(C12-'Historic &amp; Future Emissions'!$W20)/'Historic &amp; Future Emissions'!$W20</f>
        <v>-0.89350642547218972</v>
      </c>
      <c r="D64" s="164">
        <f>(D12-'Historic &amp; Future Emissions'!$W20)/'Historic &amp; Future Emissions'!$W20</f>
        <v>-0.53133007653024877</v>
      </c>
    </row>
    <row r="65" spans="1:5" x14ac:dyDescent="0.2">
      <c r="A65" s="12" t="s">
        <v>30</v>
      </c>
      <c r="B65" s="65">
        <f>(B13-'Historic &amp; Future Emissions'!$W21)/'Historic &amp; Future Emissions'!$W21</f>
        <v>-0.70344635424953916</v>
      </c>
      <c r="C65" s="65">
        <f>(C13-'Historic &amp; Future Emissions'!$W21)/'Historic &amp; Future Emissions'!$W21</f>
        <v>-0.86415751528949236</v>
      </c>
      <c r="D65" s="256">
        <f>(D13-'Historic &amp; Future Emissions'!$W21)/'Historic &amp; Future Emissions'!$W21</f>
        <v>-0.80214608922448927</v>
      </c>
    </row>
    <row r="66" spans="1:5" x14ac:dyDescent="0.2">
      <c r="A66" s="295" t="s">
        <v>55</v>
      </c>
      <c r="B66" s="105">
        <f>(B14-'Historic &amp; Future Emissions'!$W22)/'Historic &amp; Future Emissions'!$W22</f>
        <v>-0.67750481516126748</v>
      </c>
      <c r="C66" s="105">
        <f>(C14-'Historic &amp; Future Emissions'!$W22)/'Historic &amp; Future Emissions'!$W22</f>
        <v>-0.77662356126936183</v>
      </c>
      <c r="D66" s="166">
        <f>(D14-'Historic &amp; Future Emissions'!$W22)/'Historic &amp; Future Emissions'!$W22</f>
        <v>-0.72315999154681787</v>
      </c>
    </row>
    <row r="67" spans="1:5" x14ac:dyDescent="0.2">
      <c r="A67" s="23"/>
      <c r="B67" s="23"/>
      <c r="C67" s="23"/>
      <c r="D67" s="23"/>
    </row>
    <row r="68" spans="1:5" ht="35" customHeight="1" x14ac:dyDescent="0.25">
      <c r="A68" s="349" t="s">
        <v>152</v>
      </c>
      <c r="B68" s="349"/>
      <c r="C68" s="349"/>
      <c r="D68" s="349"/>
    </row>
    <row r="75" spans="1:5" ht="19" x14ac:dyDescent="0.25">
      <c r="E75" s="95"/>
    </row>
  </sheetData>
  <sheetProtection algorithmName="SHA-512" hashValue="AiZzpSTfCjFxbO2+lgUj1Ns+wsyn67ZP2fUFSYwpEHnjwwlV4z6C2uUVuD4X2/tgPd7YMm/MLwntUgyZ/W4wjA==" saltValue="v+pwaKFHj5+gwHqHMI4Nqg==" spinCount="100000" sheet="1" objects="1" scenarios="1" sort="0" autoFilter="0"/>
  <mergeCells count="7">
    <mergeCell ref="A68:D68"/>
    <mergeCell ref="A3:D3"/>
    <mergeCell ref="A1:D1"/>
    <mergeCell ref="A16:D16"/>
    <mergeCell ref="A29:D29"/>
    <mergeCell ref="A42:D42"/>
    <mergeCell ref="A55:D55"/>
  </mergeCells>
  <hyperlinks>
    <hyperlink ref="A68" r:id="rId1" xr:uid="{49F036D6-3A3E-1D49-921E-480950614BA7}"/>
  </hyperlinks>
  <pageMargins left="0.7" right="0.7" top="0.75" bottom="0.75" header="0.3" footer="0.3"/>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E3A7-465C-4849-95BA-BD01F7A99C78}">
  <dimension ref="A1:AG23"/>
  <sheetViews>
    <sheetView workbookViewId="0">
      <selection activeCell="A3" sqref="A3:B11"/>
    </sheetView>
  </sheetViews>
  <sheetFormatPr baseColWidth="10" defaultColWidth="10.6640625" defaultRowHeight="16" x14ac:dyDescent="0.2"/>
  <cols>
    <col min="1" max="1" width="20.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33" ht="27" x14ac:dyDescent="0.35">
      <c r="A1" s="330" t="s">
        <v>117</v>
      </c>
      <c r="B1" s="330"/>
      <c r="C1" s="330"/>
      <c r="D1" s="330"/>
      <c r="E1" s="52"/>
    </row>
    <row r="2" spans="1:33" x14ac:dyDescent="0.2">
      <c r="A2" s="23"/>
      <c r="B2" s="23"/>
      <c r="C2" s="23"/>
      <c r="D2" s="23"/>
    </row>
    <row r="3" spans="1:33" ht="21" x14ac:dyDescent="0.3">
      <c r="A3" s="350" t="s">
        <v>69</v>
      </c>
      <c r="B3" s="352"/>
      <c r="C3" s="98"/>
      <c r="D3" s="98"/>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8" thickBot="1" x14ac:dyDescent="0.25">
      <c r="A4" s="130" t="s">
        <v>5</v>
      </c>
      <c r="B4" s="131" t="s">
        <v>125</v>
      </c>
      <c r="C4" s="23"/>
      <c r="D4" s="23"/>
    </row>
    <row r="5" spans="1:33" ht="17" thickTop="1" x14ac:dyDescent="0.2">
      <c r="A5" s="129" t="s">
        <v>10</v>
      </c>
      <c r="B5" s="193">
        <f>'[2]CAT 1.5 C compatible pathway'!$R$6</f>
        <v>125.97717110241241</v>
      </c>
      <c r="C5" s="23"/>
      <c r="D5" s="23"/>
    </row>
    <row r="6" spans="1:33" x14ac:dyDescent="0.2">
      <c r="A6" s="84" t="s">
        <v>11</v>
      </c>
      <c r="B6" s="194">
        <f>'[2]CAT 1.5 C compatible pathway'!$R$8</f>
        <v>307.54494298248267</v>
      </c>
      <c r="C6" s="23"/>
      <c r="D6" s="23"/>
    </row>
    <row r="7" spans="1:33" x14ac:dyDescent="0.2">
      <c r="A7" s="83" t="s">
        <v>59</v>
      </c>
      <c r="B7" s="195">
        <f>'[2]CAT 1.5 C compatible pathway'!$R$21</f>
        <v>1037.260255779461</v>
      </c>
      <c r="C7" s="23"/>
      <c r="D7" s="23"/>
    </row>
    <row r="8" spans="1:33" x14ac:dyDescent="0.2">
      <c r="A8" s="84" t="s">
        <v>12</v>
      </c>
      <c r="B8" s="194">
        <f>'[2]CAT 1.5 C compatible pathway'!$R$12</f>
        <v>257.84352368493023</v>
      </c>
      <c r="C8" s="23"/>
      <c r="D8" s="23"/>
    </row>
    <row r="9" spans="1:33" x14ac:dyDescent="0.2">
      <c r="A9" s="84" t="s">
        <v>16</v>
      </c>
      <c r="B9" s="194">
        <f>'[2]CAT 1.5 C compatible pathway'!$R$15</f>
        <v>73.021153159945925</v>
      </c>
      <c r="C9" s="23"/>
      <c r="D9" s="23"/>
    </row>
    <row r="10" spans="1:33" x14ac:dyDescent="0.2">
      <c r="A10" s="84" t="s">
        <v>58</v>
      </c>
      <c r="B10" s="194">
        <f>'[2]CAT 1.5 C compatible pathway'!$R$19</f>
        <v>167.55929984537551</v>
      </c>
      <c r="C10" s="23"/>
      <c r="D10" s="23"/>
    </row>
    <row r="11" spans="1:33" x14ac:dyDescent="0.2">
      <c r="A11" s="91" t="s">
        <v>33</v>
      </c>
      <c r="B11" s="196">
        <f>'[2]CAT 1.5 C compatible pathway'!$R$20</f>
        <v>1370.4802666702778</v>
      </c>
      <c r="C11" s="23"/>
      <c r="D11" s="23"/>
    </row>
    <row r="12" spans="1:33" x14ac:dyDescent="0.2">
      <c r="C12" s="23"/>
      <c r="D12" s="23"/>
    </row>
    <row r="13" spans="1:33" ht="19" x14ac:dyDescent="0.25">
      <c r="A13" s="350" t="s">
        <v>136</v>
      </c>
      <c r="B13" s="351"/>
      <c r="C13" s="351"/>
      <c r="D13" s="352"/>
      <c r="E13" s="97"/>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1:33" ht="17" thickBot="1" x14ac:dyDescent="0.25">
      <c r="A14" s="132" t="s">
        <v>5</v>
      </c>
      <c r="B14" s="133" t="s">
        <v>135</v>
      </c>
      <c r="C14" s="133" t="s">
        <v>126</v>
      </c>
      <c r="D14" s="134" t="s">
        <v>127</v>
      </c>
    </row>
    <row r="15" spans="1:33" ht="17" thickTop="1" x14ac:dyDescent="0.2">
      <c r="A15" s="129" t="s">
        <v>10</v>
      </c>
      <c r="B15" s="102">
        <f>($B5-'Historic &amp; Future Emissions'!AH5)/'Historic &amp; Future Emissions'!AH5</f>
        <v>-0.79528799999438993</v>
      </c>
      <c r="C15" s="102">
        <f>($B5-'Historic &amp; Future Emissions'!AI5)/'Historic &amp; Future Emissions'!AI5</f>
        <v>-0.79329235594667102</v>
      </c>
      <c r="D15" s="255">
        <f>($B5-'Historic &amp; Future Emissions'!AM5)/'Historic &amp; Future Emissions'!AM5</f>
        <v>-0.74327351106600092</v>
      </c>
    </row>
    <row r="16" spans="1:33" x14ac:dyDescent="0.2">
      <c r="A16" s="84" t="s">
        <v>11</v>
      </c>
      <c r="B16" s="66">
        <f>($B6-'Historic &amp; Future Emissions'!AH6)/'Historic &amp; Future Emissions'!AH6</f>
        <v>-0.53184727331389869</v>
      </c>
      <c r="C16" s="66">
        <f>($B6-'Historic &amp; Future Emissions'!AI6)/'Historic &amp; Future Emissions'!AI6</f>
        <v>-0.62833849539660469</v>
      </c>
      <c r="D16" s="164">
        <f>($B6-'Historic &amp; Future Emissions'!AM6)/'Historic &amp; Future Emissions'!AM6</f>
        <v>-0.59832477176088161</v>
      </c>
    </row>
    <row r="17" spans="1:5" x14ac:dyDescent="0.2">
      <c r="A17" s="83" t="s">
        <v>59</v>
      </c>
      <c r="B17" s="65">
        <f>($B7-'Historic &amp; Future Emissions'!AH7)/'Historic &amp; Future Emissions'!AH7</f>
        <v>-0.77651358435036411</v>
      </c>
      <c r="C17" s="65">
        <f>($B7-'Historic &amp; Future Emissions'!AI7)/'Historic &amp; Future Emissions'!AI7</f>
        <v>-0.75235371610949098</v>
      </c>
      <c r="D17" s="256">
        <f>($B7-'Historic &amp; Future Emissions'!AM7)/'Historic &amp; Future Emissions'!AM7</f>
        <v>-0.68875094066782827</v>
      </c>
    </row>
    <row r="18" spans="1:5" x14ac:dyDescent="0.2">
      <c r="A18" s="84" t="s">
        <v>12</v>
      </c>
      <c r="B18" s="66">
        <f>($B8-'Historic &amp; Future Emissions'!AH8)/'Historic &amp; Future Emissions'!AH8</f>
        <v>-0.78454196667634901</v>
      </c>
      <c r="C18" s="66">
        <f>($B8-'Historic &amp; Future Emissions'!AI8)/'Historic &amp; Future Emissions'!AI8</f>
        <v>-0.79968147608050111</v>
      </c>
      <c r="D18" s="164">
        <f>($B8-'Historic &amp; Future Emissions'!AM8)/'Historic &amp; Future Emissions'!AM8</f>
        <v>-0.77519273952489531</v>
      </c>
    </row>
    <row r="19" spans="1:5" x14ac:dyDescent="0.2">
      <c r="A19" s="84" t="s">
        <v>16</v>
      </c>
      <c r="B19" s="66">
        <f>($B9-'Historic &amp; Future Emissions'!AH9)/'Historic &amp; Future Emissions'!AH9</f>
        <v>-0.97636213301999697</v>
      </c>
      <c r="C19" s="66">
        <f>($B9-'Historic &amp; Future Emissions'!AI9)/'Historic &amp; Future Emissions'!AI9</f>
        <v>-0.94896873097543111</v>
      </c>
      <c r="D19" s="164">
        <f>($B9-'Historic &amp; Future Emissions'!AM9)/'Historic &amp; Future Emissions'!AM9</f>
        <v>-0.95395950040986499</v>
      </c>
    </row>
    <row r="20" spans="1:5" x14ac:dyDescent="0.2">
      <c r="A20" s="84" t="s">
        <v>58</v>
      </c>
      <c r="B20" s="66">
        <f>($B10-'Historic &amp; Future Emissions'!AH10)/'Historic &amp; Future Emissions'!AH10</f>
        <v>-0.79430763203219956</v>
      </c>
      <c r="C20" s="66">
        <f>($B10-'Historic &amp; Future Emissions'!AI10)/'Historic &amp; Future Emissions'!AI10</f>
        <v>-0.76050397547822679</v>
      </c>
      <c r="D20" s="164">
        <f>($B10-'Historic &amp; Future Emissions'!AM10)/'Historic &amp; Future Emissions'!AM10</f>
        <v>-0.6275391007340243</v>
      </c>
    </row>
    <row r="21" spans="1:5" x14ac:dyDescent="0.2">
      <c r="A21" s="91" t="s">
        <v>33</v>
      </c>
      <c r="B21" s="105">
        <f>($B11-'Historic &amp; Future Emissions'!AH11)/'Historic &amp; Future Emissions'!AH11</f>
        <v>-0.75352049264442078</v>
      </c>
      <c r="C21" s="105">
        <f>($B11-'Historic &amp; Future Emissions'!AI11)/'Historic &amp; Future Emissions'!AI11</f>
        <v>-0.79193978315867886</v>
      </c>
      <c r="D21" s="166">
        <f>($B11-'Historic &amp; Future Emissions'!AM11)/'Historic &amp; Future Emissions'!AM11</f>
        <v>-0.76067971636530674</v>
      </c>
    </row>
    <row r="22" spans="1:5" x14ac:dyDescent="0.2">
      <c r="A22" s="23"/>
      <c r="B22" s="23"/>
      <c r="C22" s="23"/>
      <c r="D22" s="23"/>
      <c r="E22" s="23"/>
    </row>
    <row r="23" spans="1:5" ht="40" customHeight="1" x14ac:dyDescent="0.25">
      <c r="A23" s="349" t="s">
        <v>151</v>
      </c>
      <c r="B23" s="349"/>
      <c r="C23" s="349"/>
      <c r="D23" s="349"/>
      <c r="E23" s="99"/>
    </row>
  </sheetData>
  <sheetProtection algorithmName="SHA-512" hashValue="0xAsFj0oa+C0+V3LmBP532d4Ysuu0PLgULboIjNh7MxykzaFAoo7vRO2Eop3i4o1F4DjjK/dKWXmpXM9oq73AA==" saltValue="SWYBgab0TgP/os0xdyNC3Q==" spinCount="100000" sheet="1" objects="1" scenarios="1" sort="0" autoFilter="0"/>
  <mergeCells count="4">
    <mergeCell ref="A3:B3"/>
    <mergeCell ref="A13:D13"/>
    <mergeCell ref="A23:D23"/>
    <mergeCell ref="A1:D1"/>
  </mergeCells>
  <hyperlinks>
    <hyperlink ref="A23" r:id="rId1" display="Source: Source: Author's calculations based upon data from Climate Action Tracker “1.5°C Paris Agreement Compatible” pathways with author's LUCF adjustment" xr:uid="{B19C655D-B66C-0448-868B-431AFB341BBC}"/>
  </hyperlinks>
  <pageMargins left="0.7" right="0.7" top="0.75" bottom="0.75" header="0.3" footer="0.3"/>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5710A-FF2F-EA4A-B6F0-68C52B5DB017}">
  <dimension ref="A1:AC29"/>
  <sheetViews>
    <sheetView workbookViewId="0">
      <selection activeCell="A16" sqref="A16:E27"/>
    </sheetView>
  </sheetViews>
  <sheetFormatPr baseColWidth="10" defaultColWidth="10.6640625" defaultRowHeight="16" x14ac:dyDescent="0.2"/>
  <cols>
    <col min="1" max="1" width="20.83203125" customWidth="1"/>
    <col min="2" max="5" width="24.83203125" customWidth="1"/>
    <col min="6" max="6" width="20.6640625" customWidth="1"/>
    <col min="7" max="7" width="14.1640625" customWidth="1"/>
    <col min="34" max="35" width="16.83203125" customWidth="1"/>
    <col min="36" max="36" width="20.33203125" customWidth="1"/>
    <col min="37" max="37" width="20.6640625" customWidth="1"/>
  </cols>
  <sheetData>
    <row r="1" spans="1:29" ht="27" x14ac:dyDescent="0.35">
      <c r="A1" s="330" t="s">
        <v>117</v>
      </c>
      <c r="B1" s="330"/>
      <c r="C1" s="330"/>
      <c r="D1" s="330"/>
      <c r="E1" s="330"/>
    </row>
    <row r="2" spans="1:29" x14ac:dyDescent="0.2">
      <c r="A2" s="23"/>
      <c r="B2" s="23"/>
      <c r="C2" s="23"/>
      <c r="D2" s="23"/>
      <c r="E2" s="23"/>
    </row>
    <row r="3" spans="1:29" ht="21" x14ac:dyDescent="0.3">
      <c r="A3" s="350" t="s">
        <v>69</v>
      </c>
      <c r="B3" s="352"/>
      <c r="C3" s="98"/>
      <c r="D3" s="98"/>
      <c r="E3" s="98"/>
      <c r="F3" s="6"/>
      <c r="G3" s="6"/>
      <c r="H3" s="6"/>
      <c r="I3" s="6"/>
      <c r="J3" s="6"/>
      <c r="K3" s="6"/>
      <c r="L3" s="6"/>
      <c r="M3" s="6"/>
      <c r="N3" s="6"/>
      <c r="O3" s="6"/>
      <c r="P3" s="6"/>
      <c r="Q3" s="6"/>
      <c r="R3" s="6"/>
      <c r="S3" s="6"/>
      <c r="T3" s="6"/>
      <c r="U3" s="6"/>
      <c r="V3" s="6"/>
      <c r="W3" s="6"/>
      <c r="X3" s="6"/>
      <c r="Y3" s="6"/>
      <c r="Z3" s="6"/>
      <c r="AA3" s="6"/>
      <c r="AB3" s="6"/>
    </row>
    <row r="4" spans="1:29" ht="18" thickBot="1" x14ac:dyDescent="0.25">
      <c r="A4" s="130" t="s">
        <v>5</v>
      </c>
      <c r="B4" s="131" t="s">
        <v>57</v>
      </c>
      <c r="C4" s="23"/>
      <c r="D4" s="23"/>
      <c r="E4" s="23"/>
    </row>
    <row r="5" spans="1:29" ht="17" thickTop="1" x14ac:dyDescent="0.2">
      <c r="A5" s="129" t="s">
        <v>18</v>
      </c>
      <c r="B5" s="268">
        <f>'[2]CAT 1.5 C compatible pathway'!$R$5</f>
        <v>273.13229127612129</v>
      </c>
      <c r="C5" s="23"/>
      <c r="D5" s="23"/>
      <c r="E5" s="23"/>
    </row>
    <row r="6" spans="1:29" x14ac:dyDescent="0.2">
      <c r="A6" s="84" t="s">
        <v>19</v>
      </c>
      <c r="B6" s="269">
        <f>'[2]CAT 1.5 C compatible pathway'!$R$7</f>
        <v>1511.3485303083942</v>
      </c>
      <c r="C6" s="23"/>
      <c r="D6" s="23"/>
      <c r="E6" s="23"/>
    </row>
    <row r="7" spans="1:29" x14ac:dyDescent="0.2">
      <c r="A7" s="83" t="s">
        <v>20</v>
      </c>
      <c r="B7" s="270">
        <f>'[2]CAT 1.5 C compatible pathway'!$R$9</f>
        <v>3882.211339735788</v>
      </c>
      <c r="C7" s="23"/>
      <c r="D7" s="23"/>
      <c r="E7" s="23"/>
    </row>
    <row r="8" spans="1:29" x14ac:dyDescent="0.2">
      <c r="A8" s="84" t="s">
        <v>21</v>
      </c>
      <c r="B8" s="269">
        <f>'[2]CAT 1.5 C compatible pathway'!$R$10</f>
        <v>1615.7382756640991</v>
      </c>
      <c r="C8" s="23"/>
      <c r="D8" s="23"/>
      <c r="E8" s="23"/>
    </row>
    <row r="9" spans="1:29" x14ac:dyDescent="0.2">
      <c r="A9" s="83" t="s">
        <v>22</v>
      </c>
      <c r="B9" s="270">
        <f>'[2]CAT 1.5 C compatible pathway'!$R$11</f>
        <v>1010.8086896106427</v>
      </c>
      <c r="C9" s="23"/>
      <c r="D9" s="23"/>
      <c r="E9" s="23"/>
    </row>
    <row r="10" spans="1:29" x14ac:dyDescent="0.2">
      <c r="A10" s="84" t="s">
        <v>31</v>
      </c>
      <c r="B10" s="269">
        <f>'[2]CAT 1.5 C compatible pathway'!$R$14</f>
        <v>104.25617442454717</v>
      </c>
      <c r="C10" s="23"/>
      <c r="D10" s="23"/>
      <c r="E10" s="23"/>
    </row>
    <row r="11" spans="1:29" x14ac:dyDescent="0.2">
      <c r="A11" s="84" t="s">
        <v>23</v>
      </c>
      <c r="B11" s="269">
        <f>'[2]CAT 1.5 C compatible pathway'!$R$16</f>
        <v>356.40342449857752</v>
      </c>
      <c r="C11" s="23"/>
      <c r="D11" s="23"/>
      <c r="E11" s="23"/>
    </row>
    <row r="12" spans="1:29" x14ac:dyDescent="0.2">
      <c r="A12" s="84" t="s">
        <v>24</v>
      </c>
      <c r="B12" s="269">
        <f>'[2]CAT 1.5 C compatible pathway'!$R$17</f>
        <v>307.70230874273176</v>
      </c>
      <c r="C12" s="23"/>
      <c r="D12" s="23"/>
      <c r="E12" s="23"/>
    </row>
    <row r="13" spans="1:29" x14ac:dyDescent="0.2">
      <c r="A13" s="84" t="s">
        <v>30</v>
      </c>
      <c r="B13" s="269">
        <f>'[2]CAT 1.5 C compatible pathway'!$R$13</f>
        <v>173.02167766649922</v>
      </c>
      <c r="C13" s="23"/>
      <c r="D13" s="23"/>
      <c r="E13" s="23"/>
    </row>
    <row r="14" spans="1:29" x14ac:dyDescent="0.2">
      <c r="A14" s="91" t="s">
        <v>55</v>
      </c>
      <c r="B14" s="271">
        <f>'[2]CAT 1.5 C compatible pathway'!$R$18</f>
        <v>154.7091230091288</v>
      </c>
      <c r="C14" s="23"/>
      <c r="D14" s="23"/>
      <c r="E14" s="23"/>
    </row>
    <row r="15" spans="1:29" x14ac:dyDescent="0.2">
      <c r="A15" s="23"/>
      <c r="B15" s="23"/>
      <c r="C15" s="23"/>
      <c r="D15" s="23"/>
      <c r="E15" s="23"/>
    </row>
    <row r="16" spans="1:29" ht="19" x14ac:dyDescent="0.25">
      <c r="A16" s="350" t="s">
        <v>137</v>
      </c>
      <c r="B16" s="351"/>
      <c r="C16" s="351"/>
      <c r="D16" s="351"/>
      <c r="E16" s="352"/>
      <c r="F16" s="6"/>
      <c r="G16" s="6"/>
      <c r="H16" s="6"/>
      <c r="I16" s="6"/>
      <c r="J16" s="6"/>
      <c r="K16" s="6"/>
      <c r="L16" s="6"/>
      <c r="M16" s="6"/>
      <c r="N16" s="6"/>
      <c r="O16" s="6"/>
      <c r="P16" s="6"/>
      <c r="Q16" s="6"/>
      <c r="R16" s="6"/>
      <c r="S16" s="6"/>
      <c r="T16" s="6"/>
      <c r="U16" s="6"/>
      <c r="V16" s="6"/>
      <c r="W16" s="6"/>
      <c r="X16" s="6"/>
      <c r="Y16" s="6"/>
      <c r="Z16" s="6"/>
      <c r="AA16" s="6"/>
      <c r="AB16" s="6"/>
      <c r="AC16" s="6"/>
    </row>
    <row r="17" spans="1:5" ht="17" thickBot="1" x14ac:dyDescent="0.25">
      <c r="A17" s="132" t="s">
        <v>5</v>
      </c>
      <c r="B17" s="133" t="s">
        <v>126</v>
      </c>
      <c r="C17" s="133" t="s">
        <v>127</v>
      </c>
      <c r="D17" s="133" t="s">
        <v>138</v>
      </c>
      <c r="E17" s="134" t="s">
        <v>139</v>
      </c>
    </row>
    <row r="18" spans="1:5" ht="17" thickTop="1" x14ac:dyDescent="0.2">
      <c r="A18" s="129" t="s">
        <v>18</v>
      </c>
      <c r="B18" s="262">
        <f>(B5-'Historic &amp; Future Emissions'!AI13)/('Historic &amp; Future Emissions'!AI13)</f>
        <v>-0.31674256045726629</v>
      </c>
      <c r="C18" s="262">
        <f>($B5-'Historic &amp; Future Emissions'!AM13)/('Historic &amp; Future Emissions'!AM13)</f>
        <v>-0.21286925273402288</v>
      </c>
      <c r="D18" s="262">
        <f>($B5-'Historic &amp; Future Emissions'!AP13)/('Historic &amp; Future Emissions'!AP13)</f>
        <v>-0.40190773196082252</v>
      </c>
      <c r="E18" s="296">
        <f>($B5-'Historic &amp; Future Emissions'!AQ13)/('Historic &amp; Future Emissions'!AQ13)</f>
        <v>-0.40190773196082252</v>
      </c>
    </row>
    <row r="19" spans="1:5" x14ac:dyDescent="0.2">
      <c r="A19" s="84" t="s">
        <v>19</v>
      </c>
      <c r="B19" s="263">
        <f>(B6-'Historic &amp; Future Emissions'!AI14)/('Historic &amp; Future Emissions'!AI14)</f>
        <v>-0.4099166849617748</v>
      </c>
      <c r="C19" s="264">
        <f>($B6-'Historic &amp; Future Emissions'!AM14)/('Historic &amp; Future Emissions'!AM14)</f>
        <v>-0.17175510301179606</v>
      </c>
      <c r="D19" s="264">
        <f>($B6-'Historic &amp; Future Emissions'!AP14)/('Historic &amp; Future Emissions'!AP14)</f>
        <v>-0.23386568031867125</v>
      </c>
      <c r="E19" s="297">
        <f>($B6-'Historic &amp; Future Emissions'!AQ14)/('Historic &amp; Future Emissions'!AQ14)</f>
        <v>-0.23541601505456669</v>
      </c>
    </row>
    <row r="20" spans="1:5" x14ac:dyDescent="0.2">
      <c r="A20" s="83" t="s">
        <v>20</v>
      </c>
      <c r="B20" s="262">
        <f>(B7-'Historic &amp; Future Emissions'!AI15)/('Historic &amp; Future Emissions'!AI15)</f>
        <v>-0.49212305864262323</v>
      </c>
      <c r="C20" s="262">
        <f>($B7-'Historic &amp; Future Emissions'!AM15)/('Historic &amp; Future Emissions'!AM15)</f>
        <v>-0.67522659786710382</v>
      </c>
      <c r="D20" s="262">
        <f>($B7-'Historic &amp; Future Emissions'!AP15)/('Historic &amp; Future Emissions'!AP15)</f>
        <v>-0.70387403968453177</v>
      </c>
      <c r="E20" s="296">
        <f>($B7-'Historic &amp; Future Emissions'!AQ15)/('Historic &amp; Future Emissions'!AQ15)</f>
        <v>-0.71483683416073251</v>
      </c>
    </row>
    <row r="21" spans="1:5" x14ac:dyDescent="0.2">
      <c r="A21" s="84" t="s">
        <v>21</v>
      </c>
      <c r="B21" s="263">
        <f>(B8-'Historic &amp; Future Emissions'!AI16)/('Historic &amp; Future Emissions'!AI16)</f>
        <v>-0.18138656077816384</v>
      </c>
      <c r="C21" s="264">
        <f>($B8-'Historic &amp; Future Emissions'!AM16)/('Historic &amp; Future Emissions'!AM16)</f>
        <v>-0.38959642022512314</v>
      </c>
      <c r="D21" s="264">
        <f>($B8-'Historic &amp; Future Emissions'!AP16)/('Historic &amp; Future Emissions'!AP16)</f>
        <v>-0.48820453732527747</v>
      </c>
      <c r="E21" s="297">
        <f>($B8-'Historic &amp; Future Emissions'!AQ16)/('Historic &amp; Future Emissions'!AQ16)</f>
        <v>-0.50769705190003078</v>
      </c>
    </row>
    <row r="22" spans="1:5" x14ac:dyDescent="0.2">
      <c r="A22" s="84" t="s">
        <v>22</v>
      </c>
      <c r="B22" s="263">
        <f>(B9-'Historic &amp; Future Emissions'!AI17)/('Historic &amp; Future Emissions'!AI17)</f>
        <v>-0.22668748501948041</v>
      </c>
      <c r="C22" s="264">
        <f>($B9-'Historic &amp; Future Emissions'!AM17)/('Historic &amp; Future Emissions'!AM17)</f>
        <v>-0.43457140845446368</v>
      </c>
      <c r="D22" s="264">
        <f>($B9-'Historic &amp; Future Emissions'!AP17)/('Historic &amp; Future Emissions'!AP17)</f>
        <v>-0.37462014850846942</v>
      </c>
      <c r="E22" s="297">
        <f>($B9-'Historic &amp; Future Emissions'!AQ17)/('Historic &amp; Future Emissions'!AQ17)</f>
        <v>-0.38824571106123612</v>
      </c>
    </row>
    <row r="23" spans="1:5" x14ac:dyDescent="0.2">
      <c r="A23" s="84" t="s">
        <v>31</v>
      </c>
      <c r="B23" s="263">
        <f>(B10-'Historic &amp; Future Emissions'!AI18)/('Historic &amp; Future Emissions'!AI18)</f>
        <v>-0.82892438186032547</v>
      </c>
      <c r="C23" s="264">
        <f>($B10-'Historic &amp; Future Emissions'!AM18)/('Historic &amp; Future Emissions'!AM18)</f>
        <v>-0.81677297992170972</v>
      </c>
      <c r="D23" s="264">
        <f>($B10-'Historic &amp; Future Emissions'!AP18)/('Historic &amp; Future Emissions'!AP18)</f>
        <v>-0.81619151194543871</v>
      </c>
      <c r="E23" s="297">
        <f>($B10-'Historic &amp; Future Emissions'!AQ18)/('Historic &amp; Future Emissions'!AQ18)</f>
        <v>-0.81937599718546927</v>
      </c>
    </row>
    <row r="24" spans="1:5" x14ac:dyDescent="0.2">
      <c r="A24" s="84" t="s">
        <v>23</v>
      </c>
      <c r="B24" s="264">
        <f>(B11-'Historic &amp; Future Emissions'!AI19)/('Historic &amp; Future Emissions'!AI19)</f>
        <v>-0.15674098072027082</v>
      </c>
      <c r="C24" s="264">
        <f>($B11-'Historic &amp; Future Emissions'!AM19)/('Historic &amp; Future Emissions'!AM19)</f>
        <v>-0.50313198870963682</v>
      </c>
      <c r="D24" s="264">
        <f>($B11-'Historic &amp; Future Emissions'!AP19)/('Historic &amp; Future Emissions'!AP19)</f>
        <v>-0.51803525511379755</v>
      </c>
      <c r="E24" s="297">
        <f>($B11-'Historic &amp; Future Emissions'!AQ19)/('Historic &amp; Future Emissions'!AQ19)</f>
        <v>-0.53682578519286095</v>
      </c>
    </row>
    <row r="25" spans="1:5" x14ac:dyDescent="0.2">
      <c r="A25" s="84" t="s">
        <v>24</v>
      </c>
      <c r="B25" s="263">
        <f>(B12-'Historic &amp; Future Emissions'!AI20)/('Historic &amp; Future Emissions'!AI20)</f>
        <v>-0.41041959388287275</v>
      </c>
      <c r="C25" s="264">
        <f>($B12-'Historic &amp; Future Emissions'!AM20)/('Historic &amp; Future Emissions'!AM20)</f>
        <v>-0.35397753541920862</v>
      </c>
      <c r="D25" s="264">
        <f>($B12-'Historic &amp; Future Emissions'!AP20)/('Historic &amp; Future Emissions'!AP20)</f>
        <v>-0.29719240237401517</v>
      </c>
      <c r="E25" s="297">
        <f>($B12-'Historic &amp; Future Emissions'!AQ20)/('Historic &amp; Future Emissions'!AQ20)</f>
        <v>-0.32197084707454371</v>
      </c>
    </row>
    <row r="26" spans="1:5" x14ac:dyDescent="0.2">
      <c r="A26" s="84" t="s">
        <v>30</v>
      </c>
      <c r="B26" s="264">
        <f>(B13-'Historic &amp; Future Emissions'!AI21)/('Historic &amp; Future Emissions'!AI21)</f>
        <v>-0.67776439105230823</v>
      </c>
      <c r="C26" s="264">
        <f>($B13-'Historic &amp; Future Emissions'!AM21)/('Historic &amp; Future Emissions'!AM21)</f>
        <v>-0.75993965657621154</v>
      </c>
      <c r="D26" s="264">
        <f>($B13-'Historic &amp; Future Emissions'!AP21)/('Historic &amp; Future Emissions'!AP21)</f>
        <v>-0.73348478486367963</v>
      </c>
      <c r="E26" s="297">
        <f>($B13-'Historic &amp; Future Emissions'!AQ21)/('Historic &amp; Future Emissions'!AQ21)</f>
        <v>-0.72973808549437802</v>
      </c>
    </row>
    <row r="27" spans="1:5" x14ac:dyDescent="0.2">
      <c r="A27" s="91" t="s">
        <v>55</v>
      </c>
      <c r="B27" s="266">
        <f>(B14-'Historic &amp; Future Emissions'!AI22)/('Historic &amp; Future Emissions'!AI22)</f>
        <v>-0.42274265591218557</v>
      </c>
      <c r="C27" s="266">
        <f>($B14-'Historic &amp; Future Emissions'!AM22)/('Historic &amp; Future Emissions'!AM22)</f>
        <v>-0.64780474848175851</v>
      </c>
      <c r="D27" s="266">
        <f>($B14-'Historic &amp; Future Emissions'!AP22)/('Historic &amp; Future Emissions'!AP22)</f>
        <v>-0.7226386267762025</v>
      </c>
      <c r="E27" s="298">
        <f>($B14-'Historic &amp; Future Emissions'!AQ22)/('Historic &amp; Future Emissions'!AQ22)</f>
        <v>-0.74291799449785756</v>
      </c>
    </row>
    <row r="28" spans="1:5" x14ac:dyDescent="0.2">
      <c r="A28" s="23"/>
      <c r="B28" s="23"/>
      <c r="C28" s="23"/>
      <c r="D28" s="23"/>
      <c r="E28" s="23"/>
    </row>
    <row r="29" spans="1:5" ht="42" customHeight="1" x14ac:dyDescent="0.25">
      <c r="A29" s="349" t="s">
        <v>151</v>
      </c>
      <c r="B29" s="349"/>
      <c r="C29" s="349"/>
      <c r="D29" s="349"/>
      <c r="E29" s="349"/>
    </row>
  </sheetData>
  <sheetProtection algorithmName="SHA-512" hashValue="J9trITqNkIN0YE7Hp5Zr+ZkvOXgYN2taZzMXuDhkP/f/ygv8I4uddP86mN4jdHzLWfwdmd1cjP1CarxVxU1t1w==" saltValue="IkV4uCNaRudNd0kwt/nvXA==" spinCount="100000" sheet="1" objects="1" scenarios="1" sort="0" autoFilter="0"/>
  <mergeCells count="4">
    <mergeCell ref="A29:E29"/>
    <mergeCell ref="A1:E1"/>
    <mergeCell ref="A3:B3"/>
    <mergeCell ref="A16:E16"/>
  </mergeCells>
  <hyperlinks>
    <hyperlink ref="A29" r:id="rId1" display="Source: Source: Author's calculations based upon data from Climate Action Tracker “1.5°C Paris Agreement Compatible” pathways with author's LUCF adjustment" xr:uid="{82FED050-14A2-5943-8E85-D9D0ED252A60}"/>
  </hyperlinks>
  <pageMargins left="0.7" right="0.7" top="0.75" bottom="0.75" header="0.3" footer="0.3"/>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Notes</vt:lpstr>
      <vt:lpstr>SL-Peaked Countries</vt:lpstr>
      <vt:lpstr>SL-Non-Peaked Countries</vt:lpstr>
      <vt:lpstr>IPCC-Peaked Countries</vt:lpstr>
      <vt:lpstr>IPCC-Non-Peaked Countries</vt:lpstr>
      <vt:lpstr>CA-Peaked Countries</vt:lpstr>
      <vt:lpstr>CA-Non-Peaked Countries</vt:lpstr>
      <vt:lpstr>CAT-Peaked Countries</vt:lpstr>
      <vt:lpstr>CAT-Non-Peaked Countries</vt:lpstr>
      <vt:lpstr>CGS-Peaked Countries </vt:lpstr>
      <vt:lpstr>CGS-Non-Peaked Countries </vt:lpstr>
      <vt:lpstr>CAT Update-Peaked</vt:lpstr>
      <vt:lpstr>CAT Update-Non-Peaked</vt:lpstr>
      <vt:lpstr>RG-Peaked Countries</vt:lpstr>
      <vt:lpstr>RG-Non-Peaked Countries</vt:lpstr>
      <vt:lpstr>Historic &amp; Future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Jake</dc:creator>
  <cp:lastModifiedBy>Schmidt, Jake</cp:lastModifiedBy>
  <dcterms:created xsi:type="dcterms:W3CDTF">2024-10-31T20:26:24Z</dcterms:created>
  <dcterms:modified xsi:type="dcterms:W3CDTF">2025-05-22T18:34:25Z</dcterms:modified>
</cp:coreProperties>
</file>