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rdc1.sharepoint.com/sites/BECCSIBTA/Shared Documents/General/"/>
    </mc:Choice>
  </mc:AlternateContent>
  <xr:revisionPtr revIDLastSave="0" documentId="8_{A0E78C46-4376-A643-AB5E-C24F6AC7D2AA}" xr6:coauthVersionLast="47" xr6:coauthVersionMax="47" xr10:uidLastSave="{00000000-0000-0000-0000-000000000000}"/>
  <bookViews>
    <workbookView xWindow="0" yWindow="0" windowWidth="28800" windowHeight="18000" xr2:uid="{10D75DB0-B0FE-1A48-BCF1-E7A461FE0B2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5" i="1" l="1"/>
  <c r="B37" i="1"/>
  <c r="B40" i="1" s="1"/>
  <c r="B42" i="1" s="1"/>
  <c r="B43" i="1" s="1"/>
  <c r="B29" i="1" l="1"/>
  <c r="B28" i="1"/>
  <c r="B19" i="1"/>
  <c r="B22" i="1" s="1"/>
  <c r="B18" i="1"/>
  <c r="B21" i="1" s="1"/>
  <c r="B10" i="1"/>
  <c r="B7" i="1"/>
  <c r="B6" i="1"/>
  <c r="B30" i="1" l="1"/>
  <c r="B23" i="1"/>
  <c r="B11" i="1"/>
  <c r="B12" i="1"/>
  <c r="B13" i="1" l="1"/>
  <c r="B33" i="1" s="1"/>
  <c r="B35" i="1" s="1"/>
</calcChain>
</file>

<file path=xl/sharedStrings.xml><?xml version="1.0" encoding="utf-8"?>
<sst xmlns="http://schemas.openxmlformats.org/spreadsheetml/2006/main" count="64" uniqueCount="45">
  <si>
    <t>Reference</t>
  </si>
  <si>
    <t xml:space="preserve">Thinning tCO2e/mmBtu </t>
  </si>
  <si>
    <t>Source</t>
  </si>
  <si>
    <t>Table 6 in TA</t>
  </si>
  <si>
    <t>Clearcut tCO2e/mmBtu</t>
  </si>
  <si>
    <t>top 10% of coal plants in 2013 mmBtu/MWh</t>
  </si>
  <si>
    <t>Thinning kg CO2e/MWh biopower output basis</t>
  </si>
  <si>
    <t>Clearcut kg CO2e/MWh biopower output basis</t>
  </si>
  <si>
    <t>thinning assuming all thinning and round wood comes from thinning</t>
  </si>
  <si>
    <t>low grade round wood</t>
  </si>
  <si>
    <t>thinnng</t>
  </si>
  <si>
    <t>Drax sustainability report</t>
  </si>
  <si>
    <t>low end estimate for 20-yr foregone sequestration</t>
  </si>
  <si>
    <t>high end estiamte for 20-yr forgone sequestration</t>
  </si>
  <si>
    <t>Midpoint</t>
  </si>
  <si>
    <t>low end tCOe2/mmBtu</t>
  </si>
  <si>
    <t>high end tCO2e/mmBtu</t>
  </si>
  <si>
    <t>Low end kg CO2e/MWh biopower output basis</t>
  </si>
  <si>
    <t>high end kg CO2e/MWh biopower output basis</t>
  </si>
  <si>
    <t>thinning and round wood</t>
  </si>
  <si>
    <t>low end estimate for slash decay</t>
  </si>
  <si>
    <t>high end estimate for slash decay</t>
  </si>
  <si>
    <t>Foregone sequestration</t>
  </si>
  <si>
    <t>slash decay</t>
  </si>
  <si>
    <t>Drying</t>
  </si>
  <si>
    <t>CCS</t>
  </si>
  <si>
    <t>transport kg CO2e/MWh</t>
  </si>
  <si>
    <t>See issue brief section on transport and processing</t>
  </si>
  <si>
    <t>cummulative uncapturable emissions kg CO2e/MWh</t>
  </si>
  <si>
    <t>efficiency penalty for CCS</t>
  </si>
  <si>
    <t>pg 17-18 TA</t>
  </si>
  <si>
    <t>Pg 17 TA</t>
  </si>
  <si>
    <t>extra uncapturable emissions due to CCS kg CO2e/MWh</t>
  </si>
  <si>
    <t>nominal tCO2e/t pellets</t>
  </si>
  <si>
    <t>MJ/t</t>
  </si>
  <si>
    <t>spreadsheet at table 6 F17</t>
  </si>
  <si>
    <t>mmBtu/MJ</t>
  </si>
  <si>
    <t>nominal tCO2e/mmBtu</t>
  </si>
  <si>
    <t>CO2/C</t>
  </si>
  <si>
    <t>50% c in pellets from table 5 in TA</t>
  </si>
  <si>
    <t>stand alone biopower stack emissions kg CO2e/MWh</t>
  </si>
  <si>
    <t>Stack emissions penalty for CCS kg CO2e/MWh</t>
  </si>
  <si>
    <t>CCS capture loss</t>
  </si>
  <si>
    <t>See low end in Table 6 of TA</t>
  </si>
  <si>
    <t>kg CO2/MWh captured stack emissions from BECCS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</si>
</sst>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9" fontId="0" fillId="0" borderId="0" xfId="0" applyNumberFormat="1"/>
    <xf numFmtId="0" fontId="1" fillId="0" borderId="0" xfId="0" applyFont="1"/>
    <xf numFmtId="9" fontId="1" fillId="0" borderId="0" xfId="0" applyNumberFormat="1" applyFont="1"/>
    <xf numFmtId="1" fontId="1" fillId="0" borderId="0" xfId="0" applyNumberFormat="1" applyFont="1"/>
    <xf numFmtId="0" fontId="0" fillId="0" borderId="0" xfId="0" applyFon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B7261-9A79-174C-BA34-E3D5235DBF8E}">
  <dimension ref="A1:D45"/>
  <sheetViews>
    <sheetView tabSelected="1" topLeftCell="A10" workbookViewId="0">
      <selection activeCell="C46" sqref="C46"/>
    </sheetView>
  </sheetViews>
  <sheetFormatPr baseColWidth="10" defaultRowHeight="16" x14ac:dyDescent="0.2"/>
  <cols>
    <col min="3" max="3" width="58.5" bestFit="1" customWidth="1"/>
  </cols>
  <sheetData>
    <row r="1" spans="1:4" x14ac:dyDescent="0.2">
      <c r="A1" t="s">
        <v>0</v>
      </c>
      <c r="D1" t="s">
        <v>2</v>
      </c>
    </row>
    <row r="2" spans="1:4" x14ac:dyDescent="0.2">
      <c r="A2" t="s">
        <v>22</v>
      </c>
    </row>
    <row r="3" spans="1:4" x14ac:dyDescent="0.2">
      <c r="B3">
        <v>7.4999999999999997E-3</v>
      </c>
      <c r="C3" t="s">
        <v>1</v>
      </c>
      <c r="D3" t="s">
        <v>3</v>
      </c>
    </row>
    <row r="4" spans="1:4" x14ac:dyDescent="0.2">
      <c r="B4">
        <v>4.07E-2</v>
      </c>
      <c r="C4" t="s">
        <v>4</v>
      </c>
      <c r="D4" t="s">
        <v>3</v>
      </c>
    </row>
    <row r="5" spans="1:4" x14ac:dyDescent="0.2">
      <c r="B5" s="5">
        <v>9.08</v>
      </c>
      <c r="C5" t="s">
        <v>5</v>
      </c>
      <c r="D5" t="s">
        <v>31</v>
      </c>
    </row>
    <row r="6" spans="1:4" x14ac:dyDescent="0.2">
      <c r="B6" s="2">
        <f>B3*B5*1000</f>
        <v>68.099999999999994</v>
      </c>
      <c r="C6" t="s">
        <v>6</v>
      </c>
    </row>
    <row r="7" spans="1:4" x14ac:dyDescent="0.2">
      <c r="B7" s="2">
        <f>B4*B5*1000</f>
        <v>369.55599999999998</v>
      </c>
      <c r="C7" t="s">
        <v>7</v>
      </c>
    </row>
    <row r="8" spans="1:4" x14ac:dyDescent="0.2">
      <c r="B8" s="1">
        <v>0.38</v>
      </c>
      <c r="C8" t="s">
        <v>9</v>
      </c>
      <c r="D8" t="s">
        <v>11</v>
      </c>
    </row>
    <row r="9" spans="1:4" x14ac:dyDescent="0.2">
      <c r="B9" s="1">
        <v>0.25</v>
      </c>
      <c r="C9" t="s">
        <v>10</v>
      </c>
      <c r="D9" t="s">
        <v>11</v>
      </c>
    </row>
    <row r="10" spans="1:4" x14ac:dyDescent="0.2">
      <c r="B10" s="3">
        <f>B9+B8</f>
        <v>0.63</v>
      </c>
      <c r="C10" t="s">
        <v>8</v>
      </c>
    </row>
    <row r="11" spans="1:4" x14ac:dyDescent="0.2">
      <c r="B11" s="4">
        <f>B10*B6</f>
        <v>42.902999999999999</v>
      </c>
      <c r="C11" t="s">
        <v>12</v>
      </c>
    </row>
    <row r="12" spans="1:4" x14ac:dyDescent="0.2">
      <c r="B12" s="4">
        <f>B8*B7+B9*B6</f>
        <v>157.45627999999999</v>
      </c>
      <c r="C12" t="s">
        <v>13</v>
      </c>
    </row>
    <row r="13" spans="1:4" x14ac:dyDescent="0.2">
      <c r="B13" s="4">
        <f>(B11+B12)/2</f>
        <v>100.17963999999999</v>
      </c>
      <c r="C13" t="s">
        <v>14</v>
      </c>
    </row>
    <row r="14" spans="1:4" x14ac:dyDescent="0.2">
      <c r="A14" t="s">
        <v>23</v>
      </c>
      <c r="B14" s="4"/>
    </row>
    <row r="15" spans="1:4" x14ac:dyDescent="0.2">
      <c r="B15">
        <v>1.6199999999999999E-2</v>
      </c>
      <c r="C15" t="s">
        <v>15</v>
      </c>
      <c r="D15" t="s">
        <v>3</v>
      </c>
    </row>
    <row r="16" spans="1:4" x14ac:dyDescent="0.2">
      <c r="B16">
        <v>3.6400000000000002E-2</v>
      </c>
      <c r="C16" t="s">
        <v>16</v>
      </c>
      <c r="D16" t="s">
        <v>3</v>
      </c>
    </row>
    <row r="17" spans="1:4" x14ac:dyDescent="0.2">
      <c r="B17" s="5">
        <v>9.08</v>
      </c>
      <c r="C17" t="s">
        <v>5</v>
      </c>
      <c r="D17" t="s">
        <v>31</v>
      </c>
    </row>
    <row r="18" spans="1:4" x14ac:dyDescent="0.2">
      <c r="B18" s="4">
        <f>B15*B17*1000</f>
        <v>147.096</v>
      </c>
      <c r="C18" t="s">
        <v>17</v>
      </c>
    </row>
    <row r="19" spans="1:4" x14ac:dyDescent="0.2">
      <c r="B19" s="4">
        <f>B16*B17*1000</f>
        <v>330.512</v>
      </c>
      <c r="C19" t="s">
        <v>18</v>
      </c>
    </row>
    <row r="20" spans="1:4" x14ac:dyDescent="0.2">
      <c r="B20" s="1">
        <v>0.63</v>
      </c>
      <c r="C20" t="s">
        <v>19</v>
      </c>
      <c r="D20" t="s">
        <v>11</v>
      </c>
    </row>
    <row r="21" spans="1:4" x14ac:dyDescent="0.2">
      <c r="B21" s="4">
        <f>B20*B18</f>
        <v>92.670479999999998</v>
      </c>
      <c r="C21" t="s">
        <v>20</v>
      </c>
    </row>
    <row r="22" spans="1:4" x14ac:dyDescent="0.2">
      <c r="B22" s="4">
        <f>B20*B19</f>
        <v>208.22256000000002</v>
      </c>
      <c r="C22" t="s">
        <v>21</v>
      </c>
    </row>
    <row r="23" spans="1:4" x14ac:dyDescent="0.2">
      <c r="B23" s="4">
        <f>(B21+B22)/2</f>
        <v>150.44652000000002</v>
      </c>
      <c r="C23" t="s">
        <v>14</v>
      </c>
    </row>
    <row r="24" spans="1:4" x14ac:dyDescent="0.2">
      <c r="A24" t="s">
        <v>24</v>
      </c>
    </row>
    <row r="25" spans="1:4" x14ac:dyDescent="0.2">
      <c r="B25">
        <v>2.0899999999999998E-2</v>
      </c>
      <c r="C25" t="s">
        <v>15</v>
      </c>
      <c r="D25" t="s">
        <v>3</v>
      </c>
    </row>
    <row r="26" spans="1:4" x14ac:dyDescent="0.2">
      <c r="B26">
        <v>2.4500000000000001E-2</v>
      </c>
      <c r="C26" t="s">
        <v>16</v>
      </c>
      <c r="D26" t="s">
        <v>3</v>
      </c>
    </row>
    <row r="27" spans="1:4" x14ac:dyDescent="0.2">
      <c r="B27" s="5">
        <v>9.08</v>
      </c>
      <c r="C27" t="s">
        <v>5</v>
      </c>
      <c r="D27" t="s">
        <v>31</v>
      </c>
    </row>
    <row r="28" spans="1:4" x14ac:dyDescent="0.2">
      <c r="B28" s="4">
        <f>B25*B27*1000</f>
        <v>189.77199999999999</v>
      </c>
      <c r="C28" t="s">
        <v>17</v>
      </c>
    </row>
    <row r="29" spans="1:4" x14ac:dyDescent="0.2">
      <c r="B29" s="4">
        <f>B26*B27*1000</f>
        <v>222.46</v>
      </c>
      <c r="C29" t="s">
        <v>18</v>
      </c>
    </row>
    <row r="30" spans="1:4" x14ac:dyDescent="0.2">
      <c r="B30" s="4">
        <f>(B28+B29)/2</f>
        <v>206.11599999999999</v>
      </c>
      <c r="C30" t="s">
        <v>14</v>
      </c>
    </row>
    <row r="31" spans="1:4" x14ac:dyDescent="0.2">
      <c r="A31" t="s">
        <v>25</v>
      </c>
      <c r="B31" s="4"/>
    </row>
    <row r="32" spans="1:4" x14ac:dyDescent="0.2">
      <c r="B32">
        <v>102</v>
      </c>
      <c r="C32" t="s">
        <v>26</v>
      </c>
      <c r="D32" t="s">
        <v>27</v>
      </c>
    </row>
    <row r="33" spans="2:4" x14ac:dyDescent="0.2">
      <c r="B33" s="4">
        <f>B13+B23+B30+B32</f>
        <v>558.74216000000001</v>
      </c>
      <c r="C33" t="s">
        <v>28</v>
      </c>
    </row>
    <row r="34" spans="2:4" x14ac:dyDescent="0.2">
      <c r="B34" s="1">
        <v>0.28999999999999998</v>
      </c>
      <c r="C34" t="s">
        <v>29</v>
      </c>
      <c r="D34" t="s">
        <v>30</v>
      </c>
    </row>
    <row r="35" spans="2:4" x14ac:dyDescent="0.2">
      <c r="B35" s="4">
        <f>B33*B34</f>
        <v>162.0352264</v>
      </c>
      <c r="C35" t="s">
        <v>32</v>
      </c>
    </row>
    <row r="36" spans="2:4" x14ac:dyDescent="0.2">
      <c r="B36">
        <v>3.6640912818506139</v>
      </c>
      <c r="C36" t="s">
        <v>38</v>
      </c>
    </row>
    <row r="37" spans="2:4" x14ac:dyDescent="0.2">
      <c r="B37" s="2">
        <f>B36*0.5</f>
        <v>1.832045640925307</v>
      </c>
      <c r="C37" t="s">
        <v>33</v>
      </c>
      <c r="D37" s="6" t="s">
        <v>39</v>
      </c>
    </row>
    <row r="38" spans="2:4" x14ac:dyDescent="0.2">
      <c r="B38">
        <v>19000</v>
      </c>
      <c r="C38" t="s">
        <v>34</v>
      </c>
      <c r="D38" t="s">
        <v>35</v>
      </c>
    </row>
    <row r="39" spans="2:4" x14ac:dyDescent="0.2">
      <c r="B39">
        <v>9.4860460262953181E-4</v>
      </c>
      <c r="C39" t="s">
        <v>36</v>
      </c>
    </row>
    <row r="40" spans="2:4" x14ac:dyDescent="0.2">
      <c r="B40" s="2">
        <f>B37/(B38*B39)</f>
        <v>0.10164767756582317</v>
      </c>
      <c r="C40" t="s">
        <v>37</v>
      </c>
    </row>
    <row r="41" spans="2:4" x14ac:dyDescent="0.2">
      <c r="B41" s="5">
        <v>9.08</v>
      </c>
      <c r="C41" t="s">
        <v>5</v>
      </c>
      <c r="D41" t="s">
        <v>31</v>
      </c>
    </row>
    <row r="42" spans="2:4" x14ac:dyDescent="0.2">
      <c r="B42" s="4">
        <f>B40*B41*1000</f>
        <v>922.96091229767444</v>
      </c>
      <c r="C42" t="s">
        <v>40</v>
      </c>
    </row>
    <row r="43" spans="2:4" x14ac:dyDescent="0.2">
      <c r="B43" s="4">
        <f>B34*B42</f>
        <v>267.65866456632557</v>
      </c>
      <c r="C43" t="s">
        <v>41</v>
      </c>
    </row>
    <row r="44" spans="2:4" x14ac:dyDescent="0.2">
      <c r="B44" s="1">
        <v>0.05</v>
      </c>
      <c r="C44" t="s">
        <v>42</v>
      </c>
      <c r="D44" t="s">
        <v>43</v>
      </c>
    </row>
    <row r="45" spans="2:4" x14ac:dyDescent="0.2">
      <c r="B45" s="4">
        <f>(B42+B43)*(1-B44)</f>
        <v>1131.0885980208</v>
      </c>
      <c r="C45" t="s">
        <v>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D4AC35F5B0264B9759B91DE3D179DD" ma:contentTypeVersion="10" ma:contentTypeDescription="Create a new document." ma:contentTypeScope="" ma:versionID="5ba8dd26f3a2033acfe9b76b7e47fa4f">
  <xsd:schema xmlns:xsd="http://www.w3.org/2001/XMLSchema" xmlns:xs="http://www.w3.org/2001/XMLSchema" xmlns:p="http://schemas.microsoft.com/office/2006/metadata/properties" xmlns:ns2="619cf4f3-03af-4085-a05b-590cfe2191b2" xmlns:ns3="89351330-28f1-460c-b654-8b11655c4725" targetNamespace="http://schemas.microsoft.com/office/2006/metadata/properties" ma:root="true" ma:fieldsID="ce1c8c85fb13f71f0e3b1a28da564f44" ns2:_="" ns3:_="">
    <xsd:import namespace="619cf4f3-03af-4085-a05b-590cfe2191b2"/>
    <xsd:import namespace="89351330-28f1-460c-b654-8b11655c47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9cf4f3-03af-4085-a05b-590cfe2191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351330-28f1-460c-b654-8b11655c472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080916-A4C9-467B-B90B-C2C8EFE7713B}"/>
</file>

<file path=customXml/itemProps2.xml><?xml version="1.0" encoding="utf-8"?>
<ds:datastoreItem xmlns:ds="http://schemas.openxmlformats.org/officeDocument/2006/customXml" ds:itemID="{303425F5-31A4-458E-9AFE-F1C02A416015}"/>
</file>

<file path=customXml/itemProps3.xml><?xml version="1.0" encoding="utf-8"?>
<ds:datastoreItem xmlns:ds="http://schemas.openxmlformats.org/officeDocument/2006/customXml" ds:itemID="{1BF2B221-E364-40E3-BA4B-03EE646A22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Nathanael Greene</dc:creator>
  <cp:lastModifiedBy>Nathanael Greene</cp:lastModifiedBy>
  <dcterms:created xsi:type="dcterms:W3CDTF">2021-09-08T13:39:42Z</dcterms:created>
  <dcterms:modified xsi:type="dcterms:W3CDTF">2021-09-08T15:16:10Z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0x010100E8D4AC35F5B0264B9759B91DE3D179DD</vt:lpwstr>
  </property>
</Properties>
</file>