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hidePivotFieldList="1" autoCompressPictures="0" defaultThemeVersion="124226"/>
  <bookViews>
    <workbookView xWindow="0" yWindow="300" windowWidth="19320" windowHeight="7845" tabRatio="907"/>
  </bookViews>
  <sheets>
    <sheet name="Assumptions Overview" sheetId="137" r:id="rId1"/>
    <sheet name="Gas Prices" sheetId="109" r:id="rId2"/>
    <sheet name="Coal Prices" sheetId="124" r:id="rId3"/>
    <sheet name="Gross Peak &amp; Energy Growth" sheetId="36" r:id="rId4"/>
    <sheet name="Demand Response" sheetId="136" r:id="rId5"/>
    <sheet name="EE (Synapse)" sheetId="132" r:id="rId6"/>
    <sheet name="Firm Builds" sheetId="89" r:id="rId7"/>
    <sheet name="Firm Retirements" sheetId="130" r:id="rId8"/>
    <sheet name="Plant Capital Costs" sheetId="134" r:id="rId9"/>
    <sheet name="Plant Heat Rates" sheetId="40" r:id="rId10"/>
    <sheet name="StateStds" sheetId="138" r:id="rId11"/>
    <sheet name="EE Function" sheetId="139" r:id="rId12"/>
    <sheet name="EOR" sheetId="140" r:id="rId13"/>
  </sheets>
  <externalReferences>
    <externalReference r:id="rId14"/>
    <externalReference r:id="rId15"/>
    <externalReference r:id="rId16"/>
    <externalReference r:id="rId17"/>
  </externalReferences>
  <definedNames>
    <definedName name="_2003_to_2005_inflator" localSheetId="2">#REF!</definedName>
    <definedName name="_2003_to_2005_inflator">#REF!</definedName>
    <definedName name="_xlnm._FilterDatabase" localSheetId="6" hidden="1">'Firm Builds'!#REF!</definedName>
    <definedName name="_xlnm._FilterDatabase" localSheetId="8" hidden="1">'Plant Capital Costs'!#REF!</definedName>
    <definedName name="Acadia" localSheetId="2" hidden="1">{"calspreads",#N/A,FALSE,"Sheet1";"curves",#N/A,FALSE,"Sheet1";"libor",#N/A,FALSE,"Sheet1"}</definedName>
    <definedName name="Acadia" localSheetId="8" hidden="1">{"calspreads",#N/A,FALSE,"Sheet1";"curves",#N/A,FALSE,"Sheet1";"libor",#N/A,FALSE,"Sheet1"}</definedName>
    <definedName name="Acadia" hidden="1">{"calspreads",#N/A,FALSE,"Sheet1";"curves",#N/A,FALSE,"Sheet1";"libor",#N/A,FALSE,"Sheet1"}</definedName>
    <definedName name="afdasdfa" localSheetId="2" hidden="1">{"calspreads",#N/A,FALSE,"Sheet1";"curves",#N/A,FALSE,"Sheet1";"libor",#N/A,FALSE,"Sheet1"}</definedName>
    <definedName name="afdasdfa" localSheetId="8" hidden="1">{"calspreads",#N/A,FALSE,"Sheet1";"curves",#N/A,FALSE,"Sheet1";"libor",#N/A,FALSE,"Sheet1"}</definedName>
    <definedName name="afdasdfa" hidden="1">{"calspreads",#N/A,FALSE,"Sheet1";"curves",#N/A,FALSE,"Sheet1";"libor",#N/A,FALSE,"Sheet1"}</definedName>
    <definedName name="annualavg" localSheetId="2">'[1]AnnualAvg 2003$ per MMBtu'!$A$2:$W$85</definedName>
    <definedName name="annualavg">'[1]AnnualAvg 2003$ per MMBtu'!$A$2:$W$85</definedName>
    <definedName name="Capacity">[2]Parameters!$C$3</definedName>
    <definedName name="CPNMatching" localSheetId="2">#REF!</definedName>
    <definedName name="CPNMatching">#REF!</definedName>
    <definedName name="GasSpots">[3]Matchings!$J$3:$J$73</definedName>
    <definedName name="hfaskjd" localSheetId="2">#REF!</definedName>
    <definedName name="hfaskjd">#REF!</definedName>
    <definedName name="lookup">#REF!</definedName>
    <definedName name="nominal_disc_rate">#REF!</definedName>
    <definedName name="ok" localSheetId="2" hidden="1">{"calspreads",#N/A,FALSE,"Sheet1";"curves",#N/A,FALSE,"Sheet1";"libor",#N/A,FALSE,"Sheet1"}</definedName>
    <definedName name="ok" localSheetId="8" hidden="1">{"calspreads",#N/A,FALSE,"Sheet1";"curves",#N/A,FALSE,"Sheet1";"libor",#N/A,FALSE,"Sheet1"}</definedName>
    <definedName name="ok" hidden="1">{"calspreads",#N/A,FALSE,"Sheet1";"curves",#N/A,FALSE,"Sheet1";"libor",#N/A,FALSE,"Sheet1"}</definedName>
    <definedName name="_xlnm.Print_Area" localSheetId="2">'Coal Prices'!#REF!</definedName>
    <definedName name="_xlnm.Print_Area" localSheetId="6">'Firm Builds'!#REF!</definedName>
    <definedName name="_xlnm.Print_Area" localSheetId="1">'Gas Prices'!#REF!</definedName>
    <definedName name="_xlnm.Print_Area" localSheetId="3">'Gross Peak &amp; Energy Growth'!#REF!</definedName>
    <definedName name="_xlnm.Print_Area" localSheetId="8">'Plant Capital Costs'!#REF!</definedName>
    <definedName name="_xlnm.Print_Area" localSheetId="9">'Plant Heat Rates'!#REF!</definedName>
    <definedName name="PSGases">[3]Matchings!$L$3:$L$39</definedName>
    <definedName name="PSRegions">[3]Matchings!$B$3:$B$65</definedName>
    <definedName name="qr_MTEP_App_ABC_Projects" localSheetId="2">#REF!</definedName>
    <definedName name="qr_MTEP_App_ABC_Projects">#REF!</definedName>
    <definedName name="real_disc_rate">#REF!</definedName>
    <definedName name="seasonalavg" localSheetId="2">#REF!</definedName>
    <definedName name="seasonalavg" localSheetId="6">#REF!</definedName>
    <definedName name="seasonalavg" localSheetId="1">#REF!</definedName>
    <definedName name="seasonalavg">#REF!</definedName>
    <definedName name="sf">#REF!</definedName>
    <definedName name="TransAreas">[3]Matchings!$E$3:$E$65</definedName>
    <definedName name="Turndown_Cap">[2]Parameters!$C$3 * [2]Parameters!$C$5</definedName>
    <definedName name="wrn.Output." localSheetId="2" hidden="1">{"calspreads",#N/A,FALSE,"Sheet1";"curves",#N/A,FALSE,"Sheet1";"libor",#N/A,FALSE,"Sheet1"}</definedName>
    <definedName name="wrn.Output." localSheetId="8" hidden="1">{"calspreads",#N/A,FALSE,"Sheet1";"curves",#N/A,FALSE,"Sheet1";"libor",#N/A,FALSE,"Sheet1"}</definedName>
    <definedName name="wrn.Output." hidden="1">{"calspreads",#N/A,FALSE,"Sheet1";"curves",#N/A,FALSE,"Sheet1";"libor",#N/A,FALSE,"Sheet1"}</definedName>
    <definedName name="zs" localSheetId="2">#REF!</definedName>
    <definedName name="zs">#REF!</definedName>
  </definedNames>
  <calcPr calcId="145621"/>
</workbook>
</file>

<file path=xl/calcChain.xml><?xml version="1.0" encoding="utf-8"?>
<calcChain xmlns="http://schemas.openxmlformats.org/spreadsheetml/2006/main">
  <c r="L14" i="134" l="1"/>
  <c r="K14" i="134"/>
  <c r="J14" i="134"/>
  <c r="I14" i="134"/>
  <c r="H14" i="134"/>
  <c r="G14" i="134"/>
  <c r="F14" i="134"/>
  <c r="E14" i="134"/>
  <c r="D14" i="134"/>
  <c r="R6" i="132" l="1"/>
  <c r="R7" i="132"/>
  <c r="R8" i="132"/>
  <c r="R9" i="132"/>
  <c r="R10" i="132"/>
  <c r="R11" i="132"/>
  <c r="R12" i="132"/>
  <c r="R13" i="132"/>
  <c r="R14" i="132"/>
  <c r="R15" i="132"/>
  <c r="R16" i="132"/>
  <c r="R17" i="132"/>
  <c r="R18" i="132"/>
  <c r="R19" i="132"/>
  <c r="R20" i="132"/>
  <c r="R21" i="132"/>
  <c r="R22" i="132"/>
  <c r="R23" i="132"/>
  <c r="R24" i="132"/>
  <c r="R25" i="132"/>
  <c r="R26" i="132"/>
  <c r="R27" i="132"/>
  <c r="R28" i="132"/>
  <c r="R29" i="132"/>
  <c r="R30" i="132"/>
  <c r="R31" i="132"/>
  <c r="R32" i="132"/>
  <c r="R33" i="132"/>
  <c r="R39" i="132" l="1"/>
  <c r="R40" i="132"/>
  <c r="R41" i="132"/>
  <c r="R42" i="132"/>
  <c r="R43" i="132"/>
  <c r="R44" i="132"/>
  <c r="R45" i="132"/>
  <c r="R46" i="132"/>
  <c r="R47" i="132"/>
  <c r="R48" i="132"/>
  <c r="R49" i="132"/>
  <c r="R50" i="132"/>
  <c r="R51" i="132"/>
  <c r="R52" i="132"/>
  <c r="R53" i="132"/>
  <c r="R54" i="132"/>
  <c r="R55" i="132"/>
  <c r="R56" i="132"/>
  <c r="R57" i="132"/>
  <c r="R58" i="132"/>
  <c r="R59" i="132"/>
  <c r="R60" i="132"/>
  <c r="R61" i="132"/>
  <c r="R62" i="132"/>
  <c r="R63" i="132"/>
  <c r="R64" i="132"/>
  <c r="R65" i="132"/>
  <c r="R38" i="132"/>
  <c r="Q34" i="136"/>
  <c r="P34" i="136"/>
  <c r="O34" i="136"/>
  <c r="N34" i="136"/>
  <c r="M34" i="136"/>
  <c r="L34" i="136"/>
  <c r="K34" i="136"/>
  <c r="J34" i="136"/>
  <c r="I34" i="136"/>
  <c r="H34" i="136"/>
  <c r="G34" i="136"/>
  <c r="F34" i="136"/>
  <c r="E34" i="136"/>
  <c r="D34" i="136"/>
  <c r="C34" i="136"/>
  <c r="R34" i="136"/>
  <c r="R7" i="136"/>
  <c r="R8" i="136"/>
  <c r="R9" i="136"/>
  <c r="R10" i="136"/>
  <c r="R11" i="136"/>
  <c r="R12" i="136"/>
  <c r="R13" i="136"/>
  <c r="R14" i="136"/>
  <c r="R15" i="136"/>
  <c r="R16" i="136"/>
  <c r="R17" i="136"/>
  <c r="R18" i="136"/>
  <c r="R19" i="136"/>
  <c r="R20" i="136"/>
  <c r="R21" i="136"/>
  <c r="R22" i="136"/>
  <c r="R23" i="136"/>
  <c r="R24" i="136"/>
  <c r="R25" i="136"/>
  <c r="R26" i="136"/>
  <c r="R27" i="136"/>
  <c r="R28" i="136"/>
  <c r="R29" i="136"/>
  <c r="R30" i="136"/>
  <c r="R31" i="136"/>
  <c r="R32" i="136"/>
  <c r="R33" i="136"/>
  <c r="R6" i="136"/>
  <c r="V70" i="36"/>
  <c r="W70" i="36"/>
  <c r="X70" i="36"/>
  <c r="Y70" i="36"/>
  <c r="Z70" i="36"/>
  <c r="AA70" i="36"/>
  <c r="AB70" i="36"/>
  <c r="AC70" i="36"/>
  <c r="AD70" i="36"/>
  <c r="AE70" i="36"/>
  <c r="AF70" i="36"/>
  <c r="AG70" i="36"/>
  <c r="AH70" i="36"/>
  <c r="AI70" i="36"/>
  <c r="AJ70" i="36"/>
  <c r="U70" i="36"/>
  <c r="AJ43" i="36"/>
  <c r="AJ44" i="36"/>
  <c r="AJ45" i="36"/>
  <c r="R45" i="36" s="1"/>
  <c r="AJ46" i="36"/>
  <c r="AJ47" i="36"/>
  <c r="AJ48" i="36"/>
  <c r="AJ49" i="36"/>
  <c r="AJ50" i="36"/>
  <c r="R50" i="36" s="1"/>
  <c r="AJ51" i="36"/>
  <c r="AJ52" i="36"/>
  <c r="AJ53" i="36"/>
  <c r="R53" i="36" s="1"/>
  <c r="AJ54" i="36"/>
  <c r="R54" i="36" s="1"/>
  <c r="AJ55" i="36"/>
  <c r="AJ56" i="36"/>
  <c r="AJ57" i="36"/>
  <c r="AJ58" i="36"/>
  <c r="R58" i="36" s="1"/>
  <c r="AJ59" i="36"/>
  <c r="AJ60" i="36"/>
  <c r="AJ61" i="36"/>
  <c r="R61" i="36" s="1"/>
  <c r="AJ62" i="36"/>
  <c r="AJ63" i="36"/>
  <c r="AJ64" i="36"/>
  <c r="AJ65" i="36"/>
  <c r="AJ66" i="36"/>
  <c r="R66" i="36" s="1"/>
  <c r="AJ67" i="36"/>
  <c r="AJ68" i="36"/>
  <c r="AJ69" i="36"/>
  <c r="R69" i="36" s="1"/>
  <c r="R44" i="36"/>
  <c r="R48" i="36"/>
  <c r="R49" i="36"/>
  <c r="R52" i="36"/>
  <c r="R56" i="36"/>
  <c r="R57" i="36"/>
  <c r="R60" i="36"/>
  <c r="R64" i="36"/>
  <c r="R65" i="36"/>
  <c r="R68" i="36"/>
  <c r="AJ42" i="36"/>
  <c r="D43" i="36"/>
  <c r="E43" i="36"/>
  <c r="F43" i="36"/>
  <c r="G43" i="36"/>
  <c r="H43" i="36"/>
  <c r="I43" i="36"/>
  <c r="J43" i="36"/>
  <c r="K43" i="36"/>
  <c r="L43" i="36"/>
  <c r="M43" i="36"/>
  <c r="N43" i="36"/>
  <c r="O43" i="36"/>
  <c r="P43" i="36"/>
  <c r="Q43" i="36"/>
  <c r="D44" i="36"/>
  <c r="E44" i="36"/>
  <c r="F44" i="36"/>
  <c r="G44" i="36"/>
  <c r="H44" i="36"/>
  <c r="I44" i="36"/>
  <c r="J44" i="36"/>
  <c r="K44" i="36"/>
  <c r="L44" i="36"/>
  <c r="M44" i="36"/>
  <c r="N44" i="36"/>
  <c r="O44" i="36"/>
  <c r="P44" i="36"/>
  <c r="Q44" i="36"/>
  <c r="D45" i="36"/>
  <c r="E45" i="36"/>
  <c r="F45" i="36"/>
  <c r="G45" i="36"/>
  <c r="H45" i="36"/>
  <c r="I45" i="36"/>
  <c r="J45" i="36"/>
  <c r="K45" i="36"/>
  <c r="L45" i="36"/>
  <c r="M45" i="36"/>
  <c r="N45" i="36"/>
  <c r="O45" i="36"/>
  <c r="P45" i="36"/>
  <c r="Q45" i="36"/>
  <c r="D46" i="36"/>
  <c r="E46" i="36"/>
  <c r="F46" i="36"/>
  <c r="G46" i="36"/>
  <c r="H46" i="36"/>
  <c r="I46" i="36"/>
  <c r="J46" i="36"/>
  <c r="K46" i="36"/>
  <c r="L46" i="36"/>
  <c r="M46" i="36"/>
  <c r="N46" i="36"/>
  <c r="O46" i="36"/>
  <c r="P46" i="36"/>
  <c r="Q46" i="36"/>
  <c r="R46" i="36"/>
  <c r="D47" i="36"/>
  <c r="E47" i="36"/>
  <c r="F47" i="36"/>
  <c r="G47" i="36"/>
  <c r="H47" i="36"/>
  <c r="I47" i="36"/>
  <c r="J47" i="36"/>
  <c r="K47" i="36"/>
  <c r="L47" i="36"/>
  <c r="M47" i="36"/>
  <c r="N47" i="36"/>
  <c r="O47" i="36"/>
  <c r="P47" i="36"/>
  <c r="Q47" i="36"/>
  <c r="D48" i="36"/>
  <c r="E48" i="36"/>
  <c r="F48" i="36"/>
  <c r="G48" i="36"/>
  <c r="H48" i="36"/>
  <c r="I48" i="36"/>
  <c r="J48" i="36"/>
  <c r="K48" i="36"/>
  <c r="L48" i="36"/>
  <c r="M48" i="36"/>
  <c r="N48" i="36"/>
  <c r="O48" i="36"/>
  <c r="P48" i="36"/>
  <c r="Q48" i="36"/>
  <c r="D49" i="36"/>
  <c r="E49" i="36"/>
  <c r="F49" i="36"/>
  <c r="G49" i="36"/>
  <c r="H49" i="36"/>
  <c r="I49" i="36"/>
  <c r="J49" i="36"/>
  <c r="K49" i="36"/>
  <c r="L49" i="36"/>
  <c r="M49" i="36"/>
  <c r="N49" i="36"/>
  <c r="O49" i="36"/>
  <c r="P49" i="36"/>
  <c r="Q49" i="36"/>
  <c r="D50" i="36"/>
  <c r="E50" i="36"/>
  <c r="F50" i="36"/>
  <c r="G50" i="36"/>
  <c r="H50" i="36"/>
  <c r="I50" i="36"/>
  <c r="J50" i="36"/>
  <c r="K50" i="36"/>
  <c r="L50" i="36"/>
  <c r="M50" i="36"/>
  <c r="N50" i="36"/>
  <c r="O50" i="36"/>
  <c r="P50" i="36"/>
  <c r="Q50" i="36"/>
  <c r="D51" i="36"/>
  <c r="E51" i="36"/>
  <c r="F51" i="36"/>
  <c r="G51" i="36"/>
  <c r="H51" i="36"/>
  <c r="I51" i="36"/>
  <c r="J51" i="36"/>
  <c r="K51" i="36"/>
  <c r="L51" i="36"/>
  <c r="M51" i="36"/>
  <c r="N51" i="36"/>
  <c r="O51" i="36"/>
  <c r="P51" i="36"/>
  <c r="Q51" i="36"/>
  <c r="D52" i="36"/>
  <c r="E52" i="36"/>
  <c r="F52" i="36"/>
  <c r="G52" i="36"/>
  <c r="H52" i="36"/>
  <c r="I52" i="36"/>
  <c r="J52" i="36"/>
  <c r="K52" i="36"/>
  <c r="L52" i="36"/>
  <c r="M52" i="36"/>
  <c r="N52" i="36"/>
  <c r="O52" i="36"/>
  <c r="P52" i="36"/>
  <c r="Q52" i="36"/>
  <c r="D53" i="36"/>
  <c r="E53" i="36"/>
  <c r="F53" i="36"/>
  <c r="G53" i="36"/>
  <c r="H53" i="36"/>
  <c r="I53" i="36"/>
  <c r="J53" i="36"/>
  <c r="K53" i="36"/>
  <c r="L53" i="36"/>
  <c r="M53" i="36"/>
  <c r="N53" i="36"/>
  <c r="O53" i="36"/>
  <c r="P53" i="36"/>
  <c r="Q53" i="36"/>
  <c r="D54" i="36"/>
  <c r="E54" i="36"/>
  <c r="F54" i="36"/>
  <c r="G54" i="36"/>
  <c r="H54" i="36"/>
  <c r="I54" i="36"/>
  <c r="J54" i="36"/>
  <c r="K54" i="36"/>
  <c r="L54" i="36"/>
  <c r="M54" i="36"/>
  <c r="N54" i="36"/>
  <c r="O54" i="36"/>
  <c r="P54" i="36"/>
  <c r="Q54" i="36"/>
  <c r="D55" i="36"/>
  <c r="E55" i="36"/>
  <c r="F55" i="36"/>
  <c r="G55" i="36"/>
  <c r="H55" i="36"/>
  <c r="I55" i="36"/>
  <c r="J55" i="36"/>
  <c r="K55" i="36"/>
  <c r="L55" i="36"/>
  <c r="M55" i="36"/>
  <c r="N55" i="36"/>
  <c r="O55" i="36"/>
  <c r="P55" i="36"/>
  <c r="Q55" i="36"/>
  <c r="D56" i="36"/>
  <c r="E56" i="36"/>
  <c r="F56" i="36"/>
  <c r="G56" i="36"/>
  <c r="H56" i="36"/>
  <c r="I56" i="36"/>
  <c r="J56" i="36"/>
  <c r="K56" i="36"/>
  <c r="L56" i="36"/>
  <c r="M56" i="36"/>
  <c r="N56" i="36"/>
  <c r="O56" i="36"/>
  <c r="P56" i="36"/>
  <c r="Q56" i="36"/>
  <c r="D57" i="36"/>
  <c r="E57" i="36"/>
  <c r="F57" i="36"/>
  <c r="G57" i="36"/>
  <c r="H57" i="36"/>
  <c r="I57" i="36"/>
  <c r="J57" i="36"/>
  <c r="K57" i="36"/>
  <c r="L57" i="36"/>
  <c r="M57" i="36"/>
  <c r="N57" i="36"/>
  <c r="O57" i="36"/>
  <c r="P57" i="36"/>
  <c r="Q57" i="36"/>
  <c r="D58" i="36"/>
  <c r="E58" i="36"/>
  <c r="F58" i="36"/>
  <c r="G58" i="36"/>
  <c r="H58" i="36"/>
  <c r="I58" i="36"/>
  <c r="J58" i="36"/>
  <c r="K58" i="36"/>
  <c r="L58" i="36"/>
  <c r="M58" i="36"/>
  <c r="N58" i="36"/>
  <c r="O58" i="36"/>
  <c r="P58" i="36"/>
  <c r="Q58" i="36"/>
  <c r="D59" i="36"/>
  <c r="E59" i="36"/>
  <c r="F59" i="36"/>
  <c r="G59" i="36"/>
  <c r="H59" i="36"/>
  <c r="I59" i="36"/>
  <c r="J59" i="36"/>
  <c r="K59" i="36"/>
  <c r="L59" i="36"/>
  <c r="M59" i="36"/>
  <c r="N59" i="36"/>
  <c r="O59" i="36"/>
  <c r="P59" i="36"/>
  <c r="Q59" i="36"/>
  <c r="D60" i="36"/>
  <c r="E60" i="36"/>
  <c r="F60" i="36"/>
  <c r="G60" i="36"/>
  <c r="H60" i="36"/>
  <c r="I60" i="36"/>
  <c r="J60" i="36"/>
  <c r="K60" i="36"/>
  <c r="L60" i="36"/>
  <c r="M60" i="36"/>
  <c r="N60" i="36"/>
  <c r="O60" i="36"/>
  <c r="P60" i="36"/>
  <c r="Q60" i="36"/>
  <c r="D61" i="36"/>
  <c r="E61" i="36"/>
  <c r="F61" i="36"/>
  <c r="G61" i="36"/>
  <c r="H61" i="36"/>
  <c r="I61" i="36"/>
  <c r="J61" i="36"/>
  <c r="K61" i="36"/>
  <c r="L61" i="36"/>
  <c r="M61" i="36"/>
  <c r="N61" i="36"/>
  <c r="O61" i="36"/>
  <c r="P61" i="36"/>
  <c r="Q61" i="36"/>
  <c r="D62" i="36"/>
  <c r="E62" i="36"/>
  <c r="F62" i="36"/>
  <c r="G62" i="36"/>
  <c r="H62" i="36"/>
  <c r="I62" i="36"/>
  <c r="J62" i="36"/>
  <c r="K62" i="36"/>
  <c r="L62" i="36"/>
  <c r="M62" i="36"/>
  <c r="N62" i="36"/>
  <c r="O62" i="36"/>
  <c r="P62" i="36"/>
  <c r="Q62" i="36"/>
  <c r="R62" i="36"/>
  <c r="D63" i="36"/>
  <c r="E63" i="36"/>
  <c r="F63" i="36"/>
  <c r="G63" i="36"/>
  <c r="H63" i="36"/>
  <c r="I63" i="36"/>
  <c r="J63" i="36"/>
  <c r="K63" i="36"/>
  <c r="L63" i="36"/>
  <c r="M63" i="36"/>
  <c r="N63" i="36"/>
  <c r="O63" i="36"/>
  <c r="P63" i="36"/>
  <c r="Q63" i="36"/>
  <c r="D64" i="36"/>
  <c r="E64" i="36"/>
  <c r="F64" i="36"/>
  <c r="G64" i="36"/>
  <c r="H64" i="36"/>
  <c r="I64" i="36"/>
  <c r="J64" i="36"/>
  <c r="K64" i="36"/>
  <c r="L64" i="36"/>
  <c r="M64" i="36"/>
  <c r="N64" i="36"/>
  <c r="O64" i="36"/>
  <c r="P64" i="36"/>
  <c r="Q64" i="36"/>
  <c r="D65" i="36"/>
  <c r="E65" i="36"/>
  <c r="F65" i="36"/>
  <c r="G65" i="36"/>
  <c r="H65" i="36"/>
  <c r="I65" i="36"/>
  <c r="J65" i="36"/>
  <c r="K65" i="36"/>
  <c r="L65" i="36"/>
  <c r="M65" i="36"/>
  <c r="N65" i="36"/>
  <c r="O65" i="36"/>
  <c r="P65" i="36"/>
  <c r="Q65" i="36"/>
  <c r="D66" i="36"/>
  <c r="E66" i="36"/>
  <c r="F66" i="36"/>
  <c r="G66" i="36"/>
  <c r="H66" i="36"/>
  <c r="I66" i="36"/>
  <c r="J66" i="36"/>
  <c r="K66" i="36"/>
  <c r="L66" i="36"/>
  <c r="M66" i="36"/>
  <c r="N66" i="36"/>
  <c r="O66" i="36"/>
  <c r="P66" i="36"/>
  <c r="Q66" i="36"/>
  <c r="D67" i="36"/>
  <c r="E67" i="36"/>
  <c r="F67" i="36"/>
  <c r="G67" i="36"/>
  <c r="H67" i="36"/>
  <c r="I67" i="36"/>
  <c r="J67" i="36"/>
  <c r="K67" i="36"/>
  <c r="L67" i="36"/>
  <c r="M67" i="36"/>
  <c r="N67" i="36"/>
  <c r="O67" i="36"/>
  <c r="P67" i="36"/>
  <c r="Q67" i="36"/>
  <c r="D68" i="36"/>
  <c r="E68" i="36"/>
  <c r="F68" i="36"/>
  <c r="G68" i="36"/>
  <c r="H68" i="36"/>
  <c r="I68" i="36"/>
  <c r="J68" i="36"/>
  <c r="K68" i="36"/>
  <c r="L68" i="36"/>
  <c r="M68" i="36"/>
  <c r="N68" i="36"/>
  <c r="O68" i="36"/>
  <c r="P68" i="36"/>
  <c r="Q68" i="36"/>
  <c r="D69" i="36"/>
  <c r="E69" i="36"/>
  <c r="F69" i="36"/>
  <c r="G69" i="36"/>
  <c r="H69" i="36"/>
  <c r="I69" i="36"/>
  <c r="J69" i="36"/>
  <c r="K69" i="36"/>
  <c r="L69" i="36"/>
  <c r="M69" i="36"/>
  <c r="N69" i="36"/>
  <c r="O69" i="36"/>
  <c r="P69" i="36"/>
  <c r="Q69" i="36"/>
  <c r="D70" i="36"/>
  <c r="E70" i="36"/>
  <c r="F70" i="36"/>
  <c r="G70" i="36"/>
  <c r="H70" i="36"/>
  <c r="I70" i="36"/>
  <c r="J70" i="36"/>
  <c r="K70" i="36"/>
  <c r="L70" i="36"/>
  <c r="M70" i="36"/>
  <c r="N70" i="36"/>
  <c r="O70" i="36"/>
  <c r="P70" i="36"/>
  <c r="Q70" i="36"/>
  <c r="V36" i="36"/>
  <c r="W36" i="36"/>
  <c r="X36" i="36"/>
  <c r="Y36" i="36"/>
  <c r="Z36" i="36"/>
  <c r="AA36" i="36"/>
  <c r="AB36" i="36"/>
  <c r="AC36" i="36"/>
  <c r="AD36" i="36"/>
  <c r="AE36" i="36"/>
  <c r="AF36" i="36"/>
  <c r="AG36" i="36"/>
  <c r="AH36" i="36"/>
  <c r="AI36" i="36"/>
  <c r="AJ36" i="36"/>
  <c r="D9" i="36"/>
  <c r="E9" i="36"/>
  <c r="F9" i="36"/>
  <c r="G9" i="36"/>
  <c r="H9" i="36"/>
  <c r="I9" i="36"/>
  <c r="J9" i="36"/>
  <c r="K9" i="36"/>
  <c r="L9" i="36"/>
  <c r="M9" i="36"/>
  <c r="N9" i="36"/>
  <c r="O9" i="36"/>
  <c r="P9" i="36"/>
  <c r="Q9" i="36"/>
  <c r="R9" i="36"/>
  <c r="D10" i="36"/>
  <c r="E10" i="36"/>
  <c r="F10" i="36"/>
  <c r="G10" i="36"/>
  <c r="H10" i="36"/>
  <c r="I10" i="36"/>
  <c r="J10" i="36"/>
  <c r="K10" i="36"/>
  <c r="L10" i="36"/>
  <c r="M10" i="36"/>
  <c r="N10" i="36"/>
  <c r="O10" i="36"/>
  <c r="P10" i="36"/>
  <c r="Q10" i="36"/>
  <c r="R10" i="36"/>
  <c r="D11" i="36"/>
  <c r="E11" i="36"/>
  <c r="F11" i="36"/>
  <c r="G11" i="36"/>
  <c r="H11" i="36"/>
  <c r="I11" i="36"/>
  <c r="J11" i="36"/>
  <c r="K11" i="36"/>
  <c r="L11" i="36"/>
  <c r="M11" i="36"/>
  <c r="N11" i="36"/>
  <c r="O11" i="36"/>
  <c r="P11" i="36"/>
  <c r="Q11" i="36"/>
  <c r="R11" i="36"/>
  <c r="D12" i="36"/>
  <c r="E12" i="36"/>
  <c r="F12" i="36"/>
  <c r="G12" i="36"/>
  <c r="H12" i="36"/>
  <c r="I12" i="36"/>
  <c r="J12" i="36"/>
  <c r="K12" i="36"/>
  <c r="L12" i="36"/>
  <c r="M12" i="36"/>
  <c r="N12" i="36"/>
  <c r="O12" i="36"/>
  <c r="P12" i="36"/>
  <c r="Q12" i="36"/>
  <c r="R12" i="36"/>
  <c r="D13" i="36"/>
  <c r="E13" i="36"/>
  <c r="F13" i="36"/>
  <c r="G13" i="36"/>
  <c r="H13" i="36"/>
  <c r="I13" i="36"/>
  <c r="J13" i="36"/>
  <c r="K13" i="36"/>
  <c r="L13" i="36"/>
  <c r="M13" i="36"/>
  <c r="N13" i="36"/>
  <c r="O13" i="36"/>
  <c r="P13" i="36"/>
  <c r="Q13" i="36"/>
  <c r="R13" i="36"/>
  <c r="D14" i="36"/>
  <c r="E14" i="36"/>
  <c r="F14" i="36"/>
  <c r="G14" i="36"/>
  <c r="H14" i="36"/>
  <c r="I14" i="36"/>
  <c r="J14" i="36"/>
  <c r="K14" i="36"/>
  <c r="L14" i="36"/>
  <c r="M14" i="36"/>
  <c r="N14" i="36"/>
  <c r="O14" i="36"/>
  <c r="P14" i="36"/>
  <c r="Q14" i="36"/>
  <c r="R14" i="36"/>
  <c r="D15" i="36"/>
  <c r="E15" i="36"/>
  <c r="F15" i="36"/>
  <c r="G15" i="36"/>
  <c r="H15" i="36"/>
  <c r="I15" i="36"/>
  <c r="J15" i="36"/>
  <c r="K15" i="36"/>
  <c r="L15" i="36"/>
  <c r="M15" i="36"/>
  <c r="N15" i="36"/>
  <c r="O15" i="36"/>
  <c r="P15" i="36"/>
  <c r="Q15" i="36"/>
  <c r="R15" i="36"/>
  <c r="D16" i="36"/>
  <c r="E16" i="36"/>
  <c r="F16" i="36"/>
  <c r="G16" i="36"/>
  <c r="H16" i="36"/>
  <c r="I16" i="36"/>
  <c r="J16" i="36"/>
  <c r="K16" i="36"/>
  <c r="L16" i="36"/>
  <c r="M16" i="36"/>
  <c r="N16" i="36"/>
  <c r="O16" i="36"/>
  <c r="P16" i="36"/>
  <c r="Q16" i="36"/>
  <c r="R16" i="36"/>
  <c r="D17" i="36"/>
  <c r="E17" i="36"/>
  <c r="F17" i="36"/>
  <c r="G17" i="36"/>
  <c r="H17" i="36"/>
  <c r="I17" i="36"/>
  <c r="J17" i="36"/>
  <c r="K17" i="36"/>
  <c r="L17" i="36"/>
  <c r="M17" i="36"/>
  <c r="N17" i="36"/>
  <c r="O17" i="36"/>
  <c r="P17" i="36"/>
  <c r="Q17" i="36"/>
  <c r="R17" i="36"/>
  <c r="D18" i="36"/>
  <c r="E18" i="36"/>
  <c r="F18" i="36"/>
  <c r="G18" i="36"/>
  <c r="H18" i="36"/>
  <c r="I18" i="36"/>
  <c r="J18" i="36"/>
  <c r="K18" i="36"/>
  <c r="L18" i="36"/>
  <c r="M18" i="36"/>
  <c r="N18" i="36"/>
  <c r="O18" i="36"/>
  <c r="P18" i="36"/>
  <c r="Q18" i="36"/>
  <c r="R18" i="36"/>
  <c r="D19" i="36"/>
  <c r="E19" i="36"/>
  <c r="F19" i="36"/>
  <c r="G19" i="36"/>
  <c r="H19" i="36"/>
  <c r="I19" i="36"/>
  <c r="J19" i="36"/>
  <c r="K19" i="36"/>
  <c r="L19" i="36"/>
  <c r="M19" i="36"/>
  <c r="N19" i="36"/>
  <c r="O19" i="36"/>
  <c r="P19" i="36"/>
  <c r="Q19" i="36"/>
  <c r="R19" i="36"/>
  <c r="D20" i="36"/>
  <c r="E20" i="36"/>
  <c r="F20" i="36"/>
  <c r="G20" i="36"/>
  <c r="H20" i="36"/>
  <c r="I20" i="36"/>
  <c r="J20" i="36"/>
  <c r="K20" i="36"/>
  <c r="L20" i="36"/>
  <c r="M20" i="36"/>
  <c r="N20" i="36"/>
  <c r="O20" i="36"/>
  <c r="P20" i="36"/>
  <c r="Q20" i="36"/>
  <c r="R20" i="36"/>
  <c r="D21" i="36"/>
  <c r="E21" i="36"/>
  <c r="F21" i="36"/>
  <c r="G21" i="36"/>
  <c r="H21" i="36"/>
  <c r="I21" i="36"/>
  <c r="J21" i="36"/>
  <c r="K21" i="36"/>
  <c r="L21" i="36"/>
  <c r="M21" i="36"/>
  <c r="N21" i="36"/>
  <c r="O21" i="36"/>
  <c r="P21" i="36"/>
  <c r="Q21" i="36"/>
  <c r="R21" i="36"/>
  <c r="D22" i="36"/>
  <c r="E22" i="36"/>
  <c r="F22" i="36"/>
  <c r="G22" i="36"/>
  <c r="H22" i="36"/>
  <c r="I22" i="36"/>
  <c r="J22" i="36"/>
  <c r="K22" i="36"/>
  <c r="L22" i="36"/>
  <c r="M22" i="36"/>
  <c r="N22" i="36"/>
  <c r="O22" i="36"/>
  <c r="P22" i="36"/>
  <c r="Q22" i="36"/>
  <c r="R22" i="36"/>
  <c r="D23" i="36"/>
  <c r="E23" i="36"/>
  <c r="F23" i="36"/>
  <c r="G23" i="36"/>
  <c r="H23" i="36"/>
  <c r="I23" i="36"/>
  <c r="J23" i="36"/>
  <c r="K23" i="36"/>
  <c r="L23" i="36"/>
  <c r="M23" i="36"/>
  <c r="N23" i="36"/>
  <c r="O23" i="36"/>
  <c r="P23" i="36"/>
  <c r="Q23" i="36"/>
  <c r="R23" i="36"/>
  <c r="D24" i="36"/>
  <c r="E24" i="36"/>
  <c r="F24" i="36"/>
  <c r="G24" i="36"/>
  <c r="H24" i="36"/>
  <c r="I24" i="36"/>
  <c r="J24" i="36"/>
  <c r="K24" i="36"/>
  <c r="L24" i="36"/>
  <c r="M24" i="36"/>
  <c r="N24" i="36"/>
  <c r="O24" i="36"/>
  <c r="P24" i="36"/>
  <c r="Q24" i="36"/>
  <c r="R24" i="36"/>
  <c r="D25" i="36"/>
  <c r="E25" i="36"/>
  <c r="F25" i="36"/>
  <c r="G25" i="36"/>
  <c r="H25" i="36"/>
  <c r="I25" i="36"/>
  <c r="J25" i="36"/>
  <c r="K25" i="36"/>
  <c r="L25" i="36"/>
  <c r="M25" i="36"/>
  <c r="N25" i="36"/>
  <c r="O25" i="36"/>
  <c r="P25" i="36"/>
  <c r="Q25" i="36"/>
  <c r="R25" i="36"/>
  <c r="D26" i="36"/>
  <c r="E26" i="36"/>
  <c r="F26" i="36"/>
  <c r="G26" i="36"/>
  <c r="H26" i="36"/>
  <c r="I26" i="36"/>
  <c r="J26" i="36"/>
  <c r="K26" i="36"/>
  <c r="L26" i="36"/>
  <c r="M26" i="36"/>
  <c r="N26" i="36"/>
  <c r="O26" i="36"/>
  <c r="P26" i="36"/>
  <c r="Q26" i="36"/>
  <c r="R26" i="36"/>
  <c r="D27" i="36"/>
  <c r="E27" i="36"/>
  <c r="F27" i="36"/>
  <c r="G27" i="36"/>
  <c r="H27" i="36"/>
  <c r="I27" i="36"/>
  <c r="J27" i="36"/>
  <c r="K27" i="36"/>
  <c r="L27" i="36"/>
  <c r="M27" i="36"/>
  <c r="N27" i="36"/>
  <c r="O27" i="36"/>
  <c r="P27" i="36"/>
  <c r="Q27" i="36"/>
  <c r="R27" i="36"/>
  <c r="D28" i="36"/>
  <c r="E28" i="36"/>
  <c r="F28" i="36"/>
  <c r="G28" i="36"/>
  <c r="H28" i="36"/>
  <c r="I28" i="36"/>
  <c r="J28" i="36"/>
  <c r="K28" i="36"/>
  <c r="L28" i="36"/>
  <c r="M28" i="36"/>
  <c r="N28" i="36"/>
  <c r="O28" i="36"/>
  <c r="P28" i="36"/>
  <c r="Q28" i="36"/>
  <c r="R28" i="36"/>
  <c r="D29" i="36"/>
  <c r="E29" i="36"/>
  <c r="F29" i="36"/>
  <c r="G29" i="36"/>
  <c r="H29" i="36"/>
  <c r="I29" i="36"/>
  <c r="J29" i="36"/>
  <c r="K29" i="36"/>
  <c r="L29" i="36"/>
  <c r="M29" i="36"/>
  <c r="N29" i="36"/>
  <c r="O29" i="36"/>
  <c r="P29" i="36"/>
  <c r="Q29" i="36"/>
  <c r="R29" i="36"/>
  <c r="D30" i="36"/>
  <c r="E30" i="36"/>
  <c r="F30" i="36"/>
  <c r="G30" i="36"/>
  <c r="H30" i="36"/>
  <c r="I30" i="36"/>
  <c r="J30" i="36"/>
  <c r="K30" i="36"/>
  <c r="L30" i="36"/>
  <c r="M30" i="36"/>
  <c r="N30" i="36"/>
  <c r="O30" i="36"/>
  <c r="P30" i="36"/>
  <c r="Q30" i="36"/>
  <c r="R30" i="36"/>
  <c r="D31" i="36"/>
  <c r="E31" i="36"/>
  <c r="F31" i="36"/>
  <c r="G31" i="36"/>
  <c r="H31" i="36"/>
  <c r="I31" i="36"/>
  <c r="J31" i="36"/>
  <c r="K31" i="36"/>
  <c r="L31" i="36"/>
  <c r="M31" i="36"/>
  <c r="N31" i="36"/>
  <c r="O31" i="36"/>
  <c r="P31" i="36"/>
  <c r="Q31" i="36"/>
  <c r="R31" i="36"/>
  <c r="D32" i="36"/>
  <c r="E32" i="36"/>
  <c r="F32" i="36"/>
  <c r="G32" i="36"/>
  <c r="H32" i="36"/>
  <c r="I32" i="36"/>
  <c r="J32" i="36"/>
  <c r="K32" i="36"/>
  <c r="L32" i="36"/>
  <c r="M32" i="36"/>
  <c r="N32" i="36"/>
  <c r="O32" i="36"/>
  <c r="P32" i="36"/>
  <c r="Q32" i="36"/>
  <c r="R32" i="36"/>
  <c r="D33" i="36"/>
  <c r="E33" i="36"/>
  <c r="F33" i="36"/>
  <c r="G33" i="36"/>
  <c r="H33" i="36"/>
  <c r="I33" i="36"/>
  <c r="J33" i="36"/>
  <c r="K33" i="36"/>
  <c r="L33" i="36"/>
  <c r="M33" i="36"/>
  <c r="N33" i="36"/>
  <c r="O33" i="36"/>
  <c r="P33" i="36"/>
  <c r="Q33" i="36"/>
  <c r="R33" i="36"/>
  <c r="D34" i="36"/>
  <c r="E34" i="36"/>
  <c r="F34" i="36"/>
  <c r="G34" i="36"/>
  <c r="H34" i="36"/>
  <c r="I34" i="36"/>
  <c r="J34" i="36"/>
  <c r="K34" i="36"/>
  <c r="L34" i="36"/>
  <c r="M34" i="36"/>
  <c r="N34" i="36"/>
  <c r="O34" i="36"/>
  <c r="P34" i="36"/>
  <c r="Q34" i="36"/>
  <c r="R34" i="36"/>
  <c r="D35" i="36"/>
  <c r="E35" i="36"/>
  <c r="F35" i="36"/>
  <c r="G35" i="36"/>
  <c r="H35" i="36"/>
  <c r="I35" i="36"/>
  <c r="J35" i="36"/>
  <c r="K35" i="36"/>
  <c r="L35" i="36"/>
  <c r="M35" i="36"/>
  <c r="N35" i="36"/>
  <c r="O35" i="36"/>
  <c r="P35" i="36"/>
  <c r="Q35" i="36"/>
  <c r="R35" i="36"/>
  <c r="D36" i="36"/>
  <c r="E36" i="36"/>
  <c r="F36" i="36"/>
  <c r="G36" i="36"/>
  <c r="H36" i="36"/>
  <c r="I36" i="36"/>
  <c r="J36" i="36"/>
  <c r="K36" i="36"/>
  <c r="L36" i="36"/>
  <c r="M36" i="36"/>
  <c r="N36" i="36"/>
  <c r="O36" i="36"/>
  <c r="P36" i="36"/>
  <c r="Q36" i="36"/>
  <c r="R36" i="36"/>
  <c r="R70" i="36" l="1"/>
  <c r="R67" i="36"/>
  <c r="R63" i="36"/>
  <c r="R59" i="36"/>
  <c r="R55" i="36"/>
  <c r="R51" i="36"/>
  <c r="R47" i="36"/>
  <c r="R43" i="36"/>
  <c r="G29" i="130" l="1"/>
  <c r="F29" i="130"/>
  <c r="E29" i="130"/>
  <c r="D29" i="130"/>
  <c r="C29" i="130"/>
  <c r="H28" i="130"/>
  <c r="H27" i="130"/>
  <c r="H26" i="130"/>
  <c r="H25" i="130"/>
  <c r="H24" i="130"/>
  <c r="H23" i="130"/>
  <c r="H22" i="130"/>
  <c r="H21" i="130"/>
  <c r="G17" i="130"/>
  <c r="F17" i="130"/>
  <c r="E17" i="130"/>
  <c r="D17" i="130"/>
  <c r="C17" i="130"/>
  <c r="H16" i="130"/>
  <c r="H15" i="130"/>
  <c r="H14" i="130"/>
  <c r="H13" i="130"/>
  <c r="H12" i="130"/>
  <c r="H11" i="130"/>
  <c r="H10" i="130"/>
  <c r="H9" i="130"/>
  <c r="H8" i="130"/>
  <c r="H7" i="130"/>
  <c r="H6" i="130"/>
  <c r="L45" i="89"/>
  <c r="L44" i="89"/>
  <c r="L43" i="89"/>
  <c r="L42" i="89"/>
  <c r="L41" i="89"/>
  <c r="L40" i="89"/>
  <c r="L39" i="89"/>
  <c r="L38" i="89"/>
  <c r="L37" i="89"/>
  <c r="L46" i="89" s="1"/>
  <c r="L36" i="89"/>
  <c r="K46" i="89"/>
  <c r="J46" i="89"/>
  <c r="I46" i="89"/>
  <c r="H46" i="89"/>
  <c r="G46" i="89"/>
  <c r="F46" i="89"/>
  <c r="E46" i="89"/>
  <c r="D46" i="89"/>
  <c r="C46" i="89"/>
  <c r="H31" i="89"/>
  <c r="H30" i="89"/>
  <c r="H29" i="89"/>
  <c r="H28" i="89"/>
  <c r="H27" i="89"/>
  <c r="H26" i="89"/>
  <c r="H25" i="89"/>
  <c r="H24" i="89"/>
  <c r="H23" i="89"/>
  <c r="H22" i="89"/>
  <c r="H21" i="89"/>
  <c r="G32" i="89"/>
  <c r="F32" i="89"/>
  <c r="E32" i="89"/>
  <c r="D32" i="89"/>
  <c r="C32" i="89"/>
  <c r="G17" i="89"/>
  <c r="F17" i="89"/>
  <c r="E17" i="89"/>
  <c r="D17" i="89"/>
  <c r="C17" i="89"/>
  <c r="H17" i="89"/>
  <c r="I16" i="89"/>
  <c r="I15" i="89"/>
  <c r="I14" i="89"/>
  <c r="I13" i="89"/>
  <c r="I12" i="89"/>
  <c r="I11" i="89"/>
  <c r="I10" i="89"/>
  <c r="I9" i="89"/>
  <c r="I8" i="89"/>
  <c r="I7" i="89"/>
  <c r="I6" i="89"/>
  <c r="H29" i="130" l="1"/>
  <c r="H17" i="130"/>
  <c r="H32" i="89"/>
  <c r="I17" i="89"/>
  <c r="C24" i="124"/>
  <c r="D24" i="124"/>
  <c r="E24" i="124"/>
  <c r="F24" i="124"/>
  <c r="C25" i="124"/>
  <c r="D25" i="124"/>
  <c r="E25" i="124"/>
  <c r="F25" i="124"/>
  <c r="C26" i="124"/>
  <c r="D26" i="124"/>
  <c r="E26" i="124"/>
  <c r="F26" i="124"/>
  <c r="C27" i="124"/>
  <c r="D27" i="124"/>
  <c r="E27" i="124"/>
  <c r="F27" i="124"/>
  <c r="C28" i="124"/>
  <c r="D28" i="124"/>
  <c r="E28" i="124"/>
  <c r="F28" i="124"/>
  <c r="C29" i="124"/>
  <c r="D29" i="124"/>
  <c r="E29" i="124"/>
  <c r="F29" i="124"/>
  <c r="C30" i="124"/>
  <c r="D30" i="124"/>
  <c r="E30" i="124"/>
  <c r="F30" i="124"/>
  <c r="C31" i="124"/>
  <c r="D31" i="124"/>
  <c r="E31" i="124"/>
  <c r="F31" i="124"/>
  <c r="D23" i="124"/>
  <c r="E23" i="124"/>
  <c r="F23" i="124"/>
  <c r="C23" i="124"/>
  <c r="D17" i="124"/>
  <c r="E17" i="124"/>
  <c r="F17" i="124"/>
  <c r="C17" i="124"/>
  <c r="B7" i="136" l="1"/>
  <c r="B8" i="136" s="1"/>
  <c r="B9" i="136" s="1"/>
  <c r="B10" i="136" s="1"/>
  <c r="B11" i="136" s="1"/>
  <c r="B12" i="136" s="1"/>
  <c r="B13" i="136" s="1"/>
  <c r="B14" i="136" s="1"/>
  <c r="B15" i="136" s="1"/>
  <c r="B16" i="136" s="1"/>
  <c r="B17" i="136" s="1"/>
  <c r="B18" i="136" s="1"/>
  <c r="B19" i="136" s="1"/>
  <c r="B20" i="136" s="1"/>
  <c r="B21" i="136" s="1"/>
  <c r="B22" i="136" s="1"/>
  <c r="B23" i="136" s="1"/>
  <c r="B24" i="136" s="1"/>
  <c r="B25" i="136" s="1"/>
  <c r="B26" i="136" s="1"/>
  <c r="B27" i="136" s="1"/>
  <c r="B28" i="136" s="1"/>
  <c r="B29" i="136" s="1"/>
  <c r="B30" i="136" s="1"/>
  <c r="B31" i="136" s="1"/>
  <c r="B32" i="136" s="1"/>
  <c r="B39" i="132"/>
  <c r="B40" i="132" s="1"/>
  <c r="B41" i="132" s="1"/>
  <c r="B42" i="132" s="1"/>
  <c r="B43" i="132" s="1"/>
  <c r="B44" i="132" s="1"/>
  <c r="B45" i="132" s="1"/>
  <c r="B46" i="132" s="1"/>
  <c r="B47" i="132" s="1"/>
  <c r="B48" i="132" s="1"/>
  <c r="B49" i="132" s="1"/>
  <c r="B50" i="132" s="1"/>
  <c r="B51" i="132" s="1"/>
  <c r="B52" i="132" s="1"/>
  <c r="B53" i="132" s="1"/>
  <c r="B54" i="132" s="1"/>
  <c r="B55" i="132" s="1"/>
  <c r="B56" i="132" s="1"/>
  <c r="B57" i="132" s="1"/>
  <c r="B58" i="132" s="1"/>
  <c r="B59" i="132" s="1"/>
  <c r="B60" i="132" s="1"/>
  <c r="B61" i="132" s="1"/>
  <c r="B62" i="132" s="1"/>
  <c r="B63" i="132" s="1"/>
  <c r="B64" i="132" s="1"/>
  <c r="B7" i="132"/>
  <c r="B8" i="132" s="1"/>
  <c r="B9" i="132" s="1"/>
  <c r="B10" i="132" s="1"/>
  <c r="B11" i="132" s="1"/>
  <c r="B12" i="132" s="1"/>
  <c r="B13" i="132" s="1"/>
  <c r="B14" i="132" s="1"/>
  <c r="B15" i="132" s="1"/>
  <c r="B16" i="132" s="1"/>
  <c r="B17" i="132" s="1"/>
  <c r="B18" i="132" s="1"/>
  <c r="B19" i="132" s="1"/>
  <c r="B20" i="132" s="1"/>
  <c r="B21" i="132" s="1"/>
  <c r="B22" i="132" s="1"/>
  <c r="B23" i="132" s="1"/>
  <c r="B24" i="132" s="1"/>
  <c r="B25" i="132" s="1"/>
  <c r="B26" i="132" s="1"/>
  <c r="B27" i="132" s="1"/>
  <c r="B28" i="132" s="1"/>
  <c r="B29" i="132" s="1"/>
  <c r="B30" i="132" s="1"/>
  <c r="B31" i="132" s="1"/>
  <c r="B32" i="132" s="1"/>
  <c r="T43" i="36"/>
  <c r="T44" i="36" s="1"/>
  <c r="T45" i="36" s="1"/>
  <c r="T46" i="36" s="1"/>
  <c r="T47" i="36" s="1"/>
  <c r="T48" i="36" s="1"/>
  <c r="T49" i="36" s="1"/>
  <c r="T50" i="36" s="1"/>
  <c r="T51" i="36" s="1"/>
  <c r="T52" i="36" s="1"/>
  <c r="T53" i="36" s="1"/>
  <c r="T54" i="36" s="1"/>
  <c r="T55" i="36" s="1"/>
  <c r="T56" i="36" s="1"/>
  <c r="T57" i="36" s="1"/>
  <c r="T58" i="36" s="1"/>
  <c r="T59" i="36" s="1"/>
  <c r="T60" i="36" s="1"/>
  <c r="T61" i="36" s="1"/>
  <c r="T62" i="36" s="1"/>
  <c r="T63" i="36" s="1"/>
  <c r="T64" i="36" s="1"/>
  <c r="T65" i="36" s="1"/>
  <c r="T66" i="36" s="1"/>
  <c r="T67" i="36" s="1"/>
  <c r="T68" i="36" s="1"/>
  <c r="C70" i="36"/>
  <c r="C69" i="36"/>
  <c r="C68" i="36"/>
  <c r="C67" i="36"/>
  <c r="C66" i="36"/>
  <c r="C65" i="36"/>
  <c r="C64" i="36"/>
  <c r="C63" i="36"/>
  <c r="C62" i="36"/>
  <c r="C61" i="36"/>
  <c r="C60" i="36"/>
  <c r="C59" i="36"/>
  <c r="C58" i="36"/>
  <c r="C57" i="36"/>
  <c r="C56" i="36"/>
  <c r="C55" i="36"/>
  <c r="C54" i="36"/>
  <c r="C53" i="36"/>
  <c r="C52" i="36"/>
  <c r="C51" i="36"/>
  <c r="C50" i="36"/>
  <c r="C49" i="36"/>
  <c r="C48" i="36"/>
  <c r="C47" i="36"/>
  <c r="C46" i="36"/>
  <c r="C45" i="36"/>
  <c r="C44" i="36"/>
  <c r="C43" i="36"/>
  <c r="B43" i="36"/>
  <c r="B44" i="36" s="1"/>
  <c r="B45" i="36" s="1"/>
  <c r="B46" i="36" s="1"/>
  <c r="B47" i="36" s="1"/>
  <c r="B48" i="36" s="1"/>
  <c r="B49" i="36" s="1"/>
  <c r="B50" i="36" s="1"/>
  <c r="B51" i="36" s="1"/>
  <c r="B52" i="36" s="1"/>
  <c r="B53" i="36" s="1"/>
  <c r="B54" i="36" s="1"/>
  <c r="B55" i="36" s="1"/>
  <c r="B56" i="36" s="1"/>
  <c r="B57" i="36" s="1"/>
  <c r="B58" i="36" s="1"/>
  <c r="B59" i="36" s="1"/>
  <c r="B60" i="36" s="1"/>
  <c r="B61" i="36" s="1"/>
  <c r="B62" i="36" s="1"/>
  <c r="B63" i="36" s="1"/>
  <c r="B64" i="36" s="1"/>
  <c r="B65" i="36" s="1"/>
  <c r="B66" i="36" s="1"/>
  <c r="B67" i="36" s="1"/>
  <c r="B68" i="36" s="1"/>
  <c r="C36" i="36"/>
  <c r="T9" i="36"/>
  <c r="T10" i="36" s="1"/>
  <c r="T11" i="36" s="1"/>
  <c r="T12" i="36" s="1"/>
  <c r="T13" i="36" s="1"/>
  <c r="T14" i="36" s="1"/>
  <c r="T15" i="36" s="1"/>
  <c r="T16" i="36" s="1"/>
  <c r="T17" i="36" s="1"/>
  <c r="T18" i="36" s="1"/>
  <c r="T19" i="36" s="1"/>
  <c r="T20" i="36" s="1"/>
  <c r="T21" i="36" s="1"/>
  <c r="T22" i="36" s="1"/>
  <c r="T23" i="36" s="1"/>
  <c r="T24" i="36" s="1"/>
  <c r="T25" i="36" s="1"/>
  <c r="T26" i="36" s="1"/>
  <c r="T27" i="36" s="1"/>
  <c r="T28" i="36" s="1"/>
  <c r="T29" i="36" s="1"/>
  <c r="T30" i="36" s="1"/>
  <c r="T31" i="36" s="1"/>
  <c r="T32" i="36" s="1"/>
  <c r="T33" i="36" s="1"/>
  <c r="T34" i="36" s="1"/>
  <c r="C32" i="36"/>
  <c r="C33" i="36"/>
  <c r="C34" i="36"/>
  <c r="B10" i="36"/>
  <c r="B11" i="36" s="1"/>
  <c r="B12" i="36" s="1"/>
  <c r="B13" i="36" s="1"/>
  <c r="B14" i="36" s="1"/>
  <c r="B15" i="36" s="1"/>
  <c r="B16" i="36" s="1"/>
  <c r="B17" i="36" s="1"/>
  <c r="B18" i="36" s="1"/>
  <c r="B19" i="36" s="1"/>
  <c r="B20" i="36" s="1"/>
  <c r="B21" i="36" s="1"/>
  <c r="B22" i="36" s="1"/>
  <c r="B23" i="36" s="1"/>
  <c r="B24" i="36" s="1"/>
  <c r="B25" i="36" s="1"/>
  <c r="B26" i="36" s="1"/>
  <c r="B27" i="36" s="1"/>
  <c r="B28" i="36" s="1"/>
  <c r="B29" i="36" s="1"/>
  <c r="B30" i="36" s="1"/>
  <c r="B31" i="36" s="1"/>
  <c r="B32" i="36" s="1"/>
  <c r="B33" i="36" s="1"/>
  <c r="B34" i="36" s="1"/>
  <c r="B9" i="36"/>
  <c r="C28" i="36" l="1"/>
  <c r="C29" i="36"/>
  <c r="C30" i="36"/>
  <c r="C31" i="36"/>
  <c r="C35" i="36"/>
  <c r="U36" i="36"/>
  <c r="F32" i="124" l="1"/>
  <c r="E32" i="124"/>
  <c r="D32" i="124"/>
  <c r="C32" i="124"/>
  <c r="C9" i="36" l="1"/>
  <c r="C10" i="36"/>
  <c r="C11" i="36"/>
  <c r="C12" i="36"/>
  <c r="C13" i="36"/>
  <c r="C14" i="36"/>
  <c r="C15" i="36"/>
  <c r="C16" i="36"/>
  <c r="C17" i="36"/>
  <c r="C18" i="36"/>
  <c r="C19" i="36"/>
  <c r="C20" i="36"/>
  <c r="C21" i="36"/>
  <c r="C22" i="36"/>
  <c r="C23" i="36"/>
  <c r="C24" i="36"/>
  <c r="C25" i="36"/>
  <c r="C26" i="36"/>
  <c r="C27" i="36"/>
</calcChain>
</file>

<file path=xl/sharedStrings.xml><?xml version="1.0" encoding="utf-8"?>
<sst xmlns="http://schemas.openxmlformats.org/spreadsheetml/2006/main" count="435" uniqueCount="225">
  <si>
    <t>Year</t>
  </si>
  <si>
    <t>CT</t>
  </si>
  <si>
    <t>Wind</t>
  </si>
  <si>
    <t>Coal</t>
  </si>
  <si>
    <t>Representative Minemouth Coal Prices  (2010$)</t>
  </si>
  <si>
    <t>Domestic ($/ton)</t>
  </si>
  <si>
    <t xml:space="preserve">Northern Appalachia </t>
  </si>
  <si>
    <t>Central Appalachia</t>
  </si>
  <si>
    <t>Powder River Basin</t>
  </si>
  <si>
    <t>Illinois Basin</t>
  </si>
  <si>
    <t>Domestic ($/MMBtu)</t>
  </si>
  <si>
    <t>PJM</t>
  </si>
  <si>
    <t>Total</t>
  </si>
  <si>
    <r>
      <t>New Plant Heat Rates</t>
    </r>
    <r>
      <rPr>
        <b/>
        <vertAlign val="superscript"/>
        <sz val="14"/>
        <color indexed="9"/>
        <rFont val="Calibri"/>
        <family val="2"/>
        <scheme val="minor"/>
      </rPr>
      <t xml:space="preserve"> </t>
    </r>
    <r>
      <rPr>
        <b/>
        <sz val="14"/>
        <color indexed="9"/>
        <rFont val="Calibri"/>
        <family val="2"/>
        <scheme val="minor"/>
      </rPr>
      <t>(Btu/KWh)</t>
    </r>
  </si>
  <si>
    <t>Nuclear</t>
  </si>
  <si>
    <t>Peak Demand (MW)</t>
  </si>
  <si>
    <t>MISO</t>
  </si>
  <si>
    <t>NYISO</t>
  </si>
  <si>
    <t>lbs SO2/MMBtu:</t>
  </si>
  <si>
    <t>MMBtu/ton:</t>
  </si>
  <si>
    <t>lbs SO2/MMBtu</t>
  </si>
  <si>
    <t>MMBtu/ton</t>
  </si>
  <si>
    <t>Oil/Gas</t>
  </si>
  <si>
    <t>Growth (%)</t>
  </si>
  <si>
    <t>Levels (GWh)</t>
  </si>
  <si>
    <t>Biomass</t>
  </si>
  <si>
    <t>Combined Cycle</t>
  </si>
  <si>
    <t>Combust. Turbine</t>
  </si>
  <si>
    <t>LMS100</t>
  </si>
  <si>
    <t>Solar PV</t>
  </si>
  <si>
    <t>Conven.</t>
  </si>
  <si>
    <t>IGCC</t>
  </si>
  <si>
    <t>IGCC-CCS</t>
  </si>
  <si>
    <t>Average</t>
  </si>
  <si>
    <t>CC</t>
  </si>
  <si>
    <t>PC</t>
  </si>
  <si>
    <t>PRB</t>
  </si>
  <si>
    <t>BIT</t>
  </si>
  <si>
    <r>
      <t>Notes:</t>
    </r>
    <r>
      <rPr>
        <sz val="11"/>
        <rFont val="Calibri"/>
        <family val="2"/>
      </rPr>
      <t xml:space="preserve"> Annual average, HHV, degraded, full load. Decreasing heat rates are a result of technology improvements.</t>
    </r>
  </si>
  <si>
    <t>Firm Builds</t>
  </si>
  <si>
    <t>Firm Retirements</t>
  </si>
  <si>
    <t>ELCC (Reserve Margin Contribution) for DR -- 75% Dispatchable and 100% No Dispatchable</t>
  </si>
  <si>
    <t>US</t>
  </si>
  <si>
    <t>CAISO</t>
  </si>
  <si>
    <t>ERCOT</t>
  </si>
  <si>
    <t>Gross Peak and Energy Demand</t>
  </si>
  <si>
    <t>FRCC</t>
  </si>
  <si>
    <t>Annual Avg</t>
  </si>
  <si>
    <t xml:space="preserve">  Levels (MW)</t>
  </si>
  <si>
    <r>
      <t>Energy Demand</t>
    </r>
    <r>
      <rPr>
        <b/>
        <vertAlign val="superscript"/>
        <sz val="11"/>
        <color theme="0"/>
        <rFont val="Calibri"/>
        <family val="2"/>
        <scheme val="minor"/>
      </rPr>
      <t>1</t>
    </r>
    <r>
      <rPr>
        <b/>
        <sz val="11"/>
        <color theme="0"/>
        <rFont val="Calibri"/>
        <family val="2"/>
        <scheme val="minor"/>
      </rPr>
      <t xml:space="preserve"> (GWh)</t>
    </r>
  </si>
  <si>
    <t xml:space="preserve"> Peak Load Reduction DR  (MW)</t>
  </si>
  <si>
    <t>Base Case DSM - Demand Response and Energy Efficiency</t>
  </si>
  <si>
    <r>
      <t>Energy Efficiency</t>
    </r>
    <r>
      <rPr>
        <b/>
        <vertAlign val="superscript"/>
        <sz val="11"/>
        <color theme="0"/>
        <rFont val="Calibri"/>
        <family val="2"/>
        <scheme val="minor"/>
      </rPr>
      <t>1</t>
    </r>
    <r>
      <rPr>
        <b/>
        <sz val="11"/>
        <color theme="0"/>
        <rFont val="Calibri"/>
        <family val="2"/>
        <scheme val="minor"/>
      </rPr>
      <t xml:space="preserve">  (GWh)</t>
    </r>
  </si>
  <si>
    <r>
      <t>Peak Load Reduction</t>
    </r>
    <r>
      <rPr>
        <b/>
        <vertAlign val="superscript"/>
        <sz val="11"/>
        <color theme="0"/>
        <rFont val="Calibri"/>
        <family val="2"/>
        <scheme val="minor"/>
      </rPr>
      <t>2</t>
    </r>
    <r>
      <rPr>
        <b/>
        <sz val="11"/>
        <color theme="0"/>
        <rFont val="Calibri"/>
        <family val="2"/>
        <scheme val="minor"/>
      </rPr>
      <t xml:space="preserve"> - EE Contribution (MW)</t>
    </r>
  </si>
  <si>
    <t>Assumption</t>
  </si>
  <si>
    <t>Reference Case Source/Approach</t>
  </si>
  <si>
    <t>Electric Demand</t>
  </si>
  <si>
    <t>AEO 2013</t>
  </si>
  <si>
    <t>Peak Demand</t>
  </si>
  <si>
    <t>Load factors applied to AEO electric demand (from previous work)</t>
  </si>
  <si>
    <t>Capacity Build Costs - Conventional</t>
  </si>
  <si>
    <t>Capacity Build Costs - Renewable</t>
  </si>
  <si>
    <t>On-shore wind costs from DOE/LBL 2012 Wind Technologies Report; All other technologies from AEO 2013</t>
  </si>
  <si>
    <t>Coal Supply/Prices</t>
  </si>
  <si>
    <t>ICF coal supply calibrated to AEO 2013 average minemouth price</t>
  </si>
  <si>
    <t>Gas Supply/Prices</t>
  </si>
  <si>
    <t>Gas supply curves by year based on AEO 2013 scenarios</t>
  </si>
  <si>
    <t>Firm capacity additions and retrofits</t>
  </si>
  <si>
    <t>Pollution Control Retrofit Costs</t>
  </si>
  <si>
    <t>CCS Retrofit cost and performance - Coal</t>
  </si>
  <si>
    <t>Include based on AEO 2013 assumptions (see tab "AEO13 CCS")</t>
  </si>
  <si>
    <t>CCS Retrofit cost and performance - Gas</t>
  </si>
  <si>
    <t>Include on new build options based on AEO 2013 Early Release documentation (http://www.eia.gov/forecasts/aeo/er/electricity_generation.cfm)</t>
  </si>
  <si>
    <t>Biomass co-firing at coal facilities</t>
  </si>
  <si>
    <t>Gas co-firing at coal facilities</t>
  </si>
  <si>
    <t xml:space="preserve">Co-firing up to 15% allowed for $20/KW boiler retrofit cost,  no additional pipeline cost (and no efficiency degradation) on units that use gas as alternate (start-up) fuel and at facilities that have existing gas-fired generation.  Units that are within 10 miles of a pipeline according to EPA will have the option to fully convert to burning natural gas using EPA assumptions on pipeline cost and $80/kW for full conversion (see various references under natural gas tab). </t>
  </si>
  <si>
    <t>(Regulatory) SO2/NOx</t>
  </si>
  <si>
    <t>CAIR, including Phase II in 2015</t>
  </si>
  <si>
    <t>(Regulatory) MATS</t>
  </si>
  <si>
    <t>As finalized; allow HCl compliance via low-chlorine PRB coals</t>
  </si>
  <si>
    <t>(Regulatory) Coal Combustion Residuals</t>
  </si>
  <si>
    <t>Include</t>
  </si>
  <si>
    <t>(Regulatory) Water Intake Structures</t>
  </si>
  <si>
    <t>(Regulatory) RGGI</t>
  </si>
  <si>
    <t>Include new model rule (without NJ)</t>
  </si>
  <si>
    <t>(Regulatory) CA AB32</t>
  </si>
  <si>
    <t>(Regulatory) Regional Haze</t>
  </si>
  <si>
    <t>(Structure) Run years</t>
  </si>
  <si>
    <t>(Structure) EE Supply Curves</t>
  </si>
  <si>
    <t>3 supply curve steps per region with the utility program costs from Synapse as the midpoint and adopting the relative values from LBNL</t>
  </si>
  <si>
    <t>EE penetration</t>
  </si>
  <si>
    <t>EPA retrofit costs (see "Retrofit Costs" tab) for all pollution control technologies except for DSI, where capital costs come from EIA. DSI capital costs are capped at $50/kW. (Note: there will be no requirement for units burning MATS-compliant coal to pay for backup DSI)</t>
  </si>
  <si>
    <t>2013, 14, 16, 18, 20, 25, 30, 35, 40</t>
  </si>
  <si>
    <t>Based on NRDC/Synapse</t>
  </si>
  <si>
    <t>ICF has derived natural gas supply curves based on projections provided by EIA in AEO 2013.  ICF began with the annual pairings of projected Henry Hub spot prices and electric sector gas consumption.  Those points served as the mid-points for gas supply curves to be used in IPM.  The curves are based on elasticities derived from the AEO 2013 scenarios.  ICF reviewed gas price and consumption movements across a range of AEO 2013 scenarios and calculated elasticities based on those data points for each year.  The resulting curves are implemented in IPM for each model year</t>
  </si>
  <si>
    <t xml:space="preserve"> Energy Efficiency Resource</t>
  </si>
  <si>
    <t xml:space="preserve"> Region (MW) </t>
  </si>
  <si>
    <t xml:space="preserve"> Total </t>
  </si>
  <si>
    <t xml:space="preserve"> Canada </t>
  </si>
  <si>
    <t xml:space="preserve"> ERCOT </t>
  </si>
  <si>
    <t xml:space="preserve"> ISO-NE </t>
  </si>
  <si>
    <t xml:space="preserve"> MAPP </t>
  </si>
  <si>
    <t xml:space="preserve"> MISO </t>
  </si>
  <si>
    <t xml:space="preserve"> NYISO </t>
  </si>
  <si>
    <t xml:space="preserve"> PJM </t>
  </si>
  <si>
    <t xml:space="preserve"> SERC </t>
  </si>
  <si>
    <t xml:space="preserve"> SPP </t>
  </si>
  <si>
    <t xml:space="preserve"> VACAR </t>
  </si>
  <si>
    <t xml:space="preserve"> WECC </t>
  </si>
  <si>
    <t xml:space="preserve"> Coal </t>
  </si>
  <si>
    <t xml:space="preserve"> Combined Cycle </t>
  </si>
  <si>
    <t xml:space="preserve"> Combustion Turbine </t>
  </si>
  <si>
    <t xml:space="preserve"> Nuclear </t>
  </si>
  <si>
    <t xml:space="preserve"> Oil/Gas Steam </t>
  </si>
  <si>
    <t>Canada</t>
  </si>
  <si>
    <t>ISO-NE</t>
  </si>
  <si>
    <t>Firm Power Plant Construction by Region and Year, 2013 - 2018</t>
  </si>
  <si>
    <t>Firm Power Plant Construction by Region and Type, 2013 – 2018 (Conventional)</t>
  </si>
  <si>
    <t xml:space="preserve"> Biomass </t>
  </si>
  <si>
    <t xml:space="preserve"> Cogen </t>
  </si>
  <si>
    <t xml:space="preserve"> Geothermal </t>
  </si>
  <si>
    <t xml:space="preserve"> Hydro </t>
  </si>
  <si>
    <t xml:space="preserve"> Jet Engine </t>
  </si>
  <si>
    <t xml:space="preserve"> Landfill </t>
  </si>
  <si>
    <t xml:space="preserve"> Solar PV </t>
  </si>
  <si>
    <t xml:space="preserve"> Solar TH </t>
  </si>
  <si>
    <t xml:space="preserve"> Wind </t>
  </si>
  <si>
    <t>Firm Power Plant Construction by Region and Type, 2012 – 2017 (Renewable)</t>
  </si>
  <si>
    <t>Region (MW)</t>
  </si>
  <si>
    <t>Combustion Turbine</t>
  </si>
  <si>
    <t>Grand Total</t>
  </si>
  <si>
    <t>SERC</t>
  </si>
  <si>
    <t>SPP</t>
  </si>
  <si>
    <t>WECC</t>
  </si>
  <si>
    <t>Firm Power Plant Retirements by Region and Type, 2013 – 2040 (Renewables)</t>
  </si>
  <si>
    <t>Geothermal</t>
  </si>
  <si>
    <t>Hydropower</t>
  </si>
  <si>
    <t>Landfill</t>
  </si>
  <si>
    <t>US Average</t>
  </si>
  <si>
    <t>Average
2013-2040</t>
  </si>
  <si>
    <t>Firm Power Plant Retirements by Region and Year, 2013 – 2040 (Conventional)</t>
  </si>
  <si>
    <t>New Technology Capital Costs (2012$/kW)</t>
  </si>
  <si>
    <t>Natural Gas Supply Curves</t>
  </si>
  <si>
    <t>NRDC California</t>
  </si>
  <si>
    <t>NRDC ERCOT</t>
  </si>
  <si>
    <t>NRDC FRCC</t>
  </si>
  <si>
    <t>NRDC ISONE</t>
  </si>
  <si>
    <t>NRDC MISO</t>
  </si>
  <si>
    <t>NRDC NYISO</t>
  </si>
  <si>
    <t>NRDC OTHERWES</t>
  </si>
  <si>
    <t>NRDC PJMC</t>
  </si>
  <si>
    <t>NRDC PJME</t>
  </si>
  <si>
    <t>NRDC PNW</t>
  </si>
  <si>
    <t>NRDC SERCC</t>
  </si>
  <si>
    <t>NRDC SERCD</t>
  </si>
  <si>
    <t>NRDC SERCG</t>
  </si>
  <si>
    <t>NRDC SERCSE</t>
  </si>
  <si>
    <t>NRDC SPP</t>
  </si>
  <si>
    <t xml:space="preserve">NRDC Reference Case Input Assumptions and Model Structure </t>
  </si>
  <si>
    <t>Source: EPA.</t>
  </si>
  <si>
    <t>State</t>
  </si>
  <si>
    <t>State CO2 Standards (lb/MWh)</t>
  </si>
  <si>
    <t>AL</t>
  </si>
  <si>
    <t>AR</t>
  </si>
  <si>
    <t>AZ</t>
  </si>
  <si>
    <t>CA</t>
  </si>
  <si>
    <t>CO</t>
  </si>
  <si>
    <t>DE</t>
  </si>
  <si>
    <t>FL</t>
  </si>
  <si>
    <t>GA</t>
  </si>
  <si>
    <t>IA</t>
  </si>
  <si>
    <t>ID</t>
  </si>
  <si>
    <t>IL</t>
  </si>
  <si>
    <t>IN</t>
  </si>
  <si>
    <t>KS</t>
  </si>
  <si>
    <t>KY</t>
  </si>
  <si>
    <t>LA</t>
  </si>
  <si>
    <t>MA</t>
  </si>
  <si>
    <t>MD/DC</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</si>
  <si>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</si>
  <si>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</si>
  <si>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</si>
  <si>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</si>
  <si>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</si>
  <si>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</si>
  <si>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</si>
  <si>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</si>
  <si>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</si>
  <si>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</si>
  <si>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</si>
  <si>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</si>
  <si>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</si>
  <si>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</si>
  <si>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</si>
  <si>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</si>
  <si>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</si>
  <si>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</si>
  <si>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</si>
  <si>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</si>
  <si>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</si>
  <si>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</si>
  <si>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</si>
  <si>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</si>
  <si>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</si>
  <si>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WA</t>
  </si>
  <si>
    <t>WI</t>
  </si>
  <si>
    <t>WV</t>
  </si>
  <si>
    <t>WY</t>
  </si>
  <si>
    <t>Wind (Step 1)</t>
  </si>
  <si>
    <t>Co-firing allowed up to 15% based on EIA biomass cost curves and AEO 2013 co-firing cost assumptions; Existing subcritical EGUS that are no more than 300 MW can also select to repower to CFB and burn 100% biomass.</t>
  </si>
  <si>
    <t>Source: The Future of U.S. Utility-Funded Energy Efficiency Programs: Projected Spending and Savings Through 2025, Lawrence Berkeley National Laboratory, January 2013</t>
  </si>
  <si>
    <t>Participant Cost (cents/kWh) - (For Calculating Compliance Costs)</t>
  </si>
  <si>
    <t>Source: G. Keith and B. Biewald, Toward a  Sustainable Future for the U.S. Power Sector: Beyond Business as Usual 2011, Synapse Energy Economics, prepared for the Civil Society Institute, November 2011.</t>
  </si>
  <si>
    <t>Overview of CCS modeling in EPA v5.13:</t>
  </si>
  <si>
    <t>http://www.epa.gov/airmarkets/progsregs/epa-ipm/docs/v513/Chapter_6.pdf</t>
  </si>
  <si>
    <t>Storage and Transportation Cost Curves:</t>
  </si>
  <si>
    <t>http://www.epa.gov/airmarkets/progsregs/epa-ipm/docs/v513/table6_2.xlsx</t>
  </si>
  <si>
    <t>http://www.epa.gov/airmarkets/progsregs/epa-ipm/docs/v513/table6_3.xlsx</t>
  </si>
  <si>
    <t>EOR Opportunity revenues range between $10-20 per ton.</t>
  </si>
  <si>
    <t>NRDC derived this simplified cost-quantity function to represent energy efficiency in IPM®:</t>
  </si>
  <si>
    <t>Utility Program Cost (cents/kWh) - (For Modeling EE Costs)</t>
  </si>
  <si>
    <t>State Rate-Based Standards - Ambitious Cases</t>
  </si>
  <si>
    <t>State Rate-Based Standards - Moderate Cases</t>
  </si>
  <si>
    <t xml:space="preserve">For this analysis, NRDC assumed cost curves for carbon capture and storage technologies based on the same approach used by EPA in its IPM Base Case v5.13. </t>
  </si>
  <si>
    <t>Based on ISO deactivation lists and announcements; includes Vermont Yankee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</si>
</sst>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0.0"/>
    <numFmt numFmtId="165" formatCode="0.0%"/>
    <numFmt numFmtId="166" formatCode="0.000000"/>
    <numFmt numFmtId="167" formatCode="0.0000"/>
    <numFmt numFmtId="168" formatCode="_(* #,##0_);_(* \(#,##0\);_(* &quot;-&quot;??_);_(@_)"/>
    <numFmt numFmtId="169" formatCode="#,##0.0"/>
  </numFmts>
  <fonts count="8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u/>
      <sz val="10"/>
      <color indexed="12"/>
      <name val="Arial"/>
      <family val="2"/>
    </font>
    <font>
      <b/>
      <sz val="12"/>
      <color indexed="9"/>
      <name val="Arial"/>
      <family val="2"/>
    </font>
    <font>
      <sz val="8"/>
      <name val="Arial"/>
      <family val="2"/>
    </font>
    <font>
      <sz val="10"/>
      <color indexed="8"/>
      <name val="Arial"/>
      <family val="2"/>
    </font>
    <font>
      <b/>
      <sz val="10"/>
      <color indexed="9"/>
      <name val="Arial"/>
      <family val="2"/>
    </font>
    <font>
      <b/>
      <sz val="8"/>
      <name val="Arial"/>
      <family val="2"/>
    </font>
    <font>
      <b/>
      <sz val="12"/>
      <name val="Arial"/>
      <family val="2"/>
    </font>
    <font>
      <b/>
      <sz val="14"/>
      <color indexed="9"/>
      <name val="Arial"/>
      <family val="2"/>
    </font>
    <font>
      <b/>
      <sz val="11"/>
      <color theme="1"/>
      <name val="Calibri"/>
      <family val="2"/>
      <scheme val="minor"/>
    </font>
    <font>
      <b/>
      <sz val="11"/>
      <color indexed="9"/>
      <name val="Calibri"/>
      <family val="2"/>
    </font>
    <font>
      <sz val="11"/>
      <color indexed="8"/>
      <name val="Calibri"/>
      <family val="2"/>
    </font>
    <font>
      <b/>
      <sz val="15"/>
      <color indexed="9"/>
      <name val="Calibri"/>
      <family val="2"/>
      <scheme val="minor"/>
    </font>
    <font>
      <b/>
      <sz val="11"/>
      <color indexed="9"/>
      <name val="Calibri"/>
      <family val="2"/>
      <scheme val="minor"/>
    </font>
    <font>
      <sz val="11"/>
      <name val="Calibri"/>
      <family val="2"/>
      <scheme val="minor"/>
    </font>
    <font>
      <b/>
      <sz val="11"/>
      <name val="Calibri"/>
      <family val="2"/>
      <scheme val="minor"/>
    </font>
    <font>
      <sz val="8"/>
      <name val="Times"/>
      <family val="1"/>
    </font>
    <font>
      <sz val="10"/>
      <color indexed="8"/>
      <name val="Arial Narrow"/>
      <family val="2"/>
    </font>
    <font>
      <b/>
      <sz val="14"/>
      <name val="Arial"/>
      <family val="2"/>
    </font>
    <font>
      <b/>
      <i/>
      <sz val="8"/>
      <color indexed="9"/>
      <name val="Arial"/>
      <family val="2"/>
    </font>
    <font>
      <b/>
      <sz val="14"/>
      <color indexed="9"/>
      <name val="Calibri"/>
      <family val="2"/>
      <scheme val="minor"/>
    </font>
    <font>
      <b/>
      <vertAlign val="superscript"/>
      <sz val="14"/>
      <color indexed="9"/>
      <name val="Calibri"/>
      <family val="2"/>
      <scheme val="minor"/>
    </font>
    <font>
      <sz val="11"/>
      <color indexed="8"/>
      <name val="Calibri"/>
      <family val="2"/>
      <scheme val="minor"/>
    </font>
    <font>
      <b/>
      <sz val="11"/>
      <color indexed="8"/>
      <name val="Calibri"/>
      <family val="2"/>
      <scheme val="minor"/>
    </font>
    <font>
      <u/>
      <sz val="10"/>
      <color indexed="10"/>
      <name val="Arial"/>
      <family val="2"/>
    </font>
    <font>
      <sz val="11"/>
      <color indexed="9"/>
      <name val="Calibri"/>
      <family val="2"/>
    </font>
    <font>
      <sz val="11"/>
      <color indexed="20"/>
      <name val="Calibri"/>
      <family val="2"/>
    </font>
    <font>
      <b/>
      <sz val="11"/>
      <color indexed="52"/>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MS Sans Serif"/>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002060"/>
      <name val="Calibri"/>
      <family val="2"/>
      <scheme val="minor"/>
    </font>
    <font>
      <b/>
      <i/>
      <sz val="11"/>
      <color indexed="9"/>
      <name val="Calibri"/>
      <family val="2"/>
      <scheme val="minor"/>
    </font>
    <font>
      <b/>
      <sz val="11"/>
      <color rgb="FF002060"/>
      <name val="Calibri"/>
      <family val="2"/>
      <scheme val="minor"/>
    </font>
    <font>
      <b/>
      <sz val="14"/>
      <color theme="0"/>
      <name val="Calibri"/>
      <family val="2"/>
      <scheme val="minor"/>
    </font>
    <font>
      <b/>
      <sz val="11"/>
      <name val="Calibri"/>
      <family val="2"/>
    </font>
    <font>
      <sz val="11"/>
      <name val="Calibri"/>
      <family val="2"/>
    </font>
    <font>
      <i/>
      <sz val="10"/>
      <color indexed="55" tint="-0.249977111117893"/>
      <name val="Arial"/>
      <family val="2"/>
    </font>
    <font>
      <b/>
      <sz val="12"/>
      <color theme="1"/>
      <name val="Calibri"/>
      <family val="2"/>
      <scheme val="minor"/>
    </font>
    <font>
      <sz val="10"/>
      <name val="Arial"/>
      <family val="2"/>
    </font>
    <font>
      <b/>
      <vertAlign val="superscript"/>
      <sz val="11"/>
      <color theme="0"/>
      <name val="Calibri"/>
      <family val="2"/>
      <scheme val="minor"/>
    </font>
    <font>
      <b/>
      <sz val="14"/>
      <color rgb="FF000000"/>
      <name val="Calibri"/>
      <family val="2"/>
    </font>
    <font>
      <b/>
      <sz val="14"/>
      <name val="Calibri"/>
      <family val="2"/>
      <scheme val="minor"/>
    </font>
    <font>
      <i/>
      <sz val="11"/>
      <color theme="1"/>
      <name val="Calibri"/>
      <family val="2"/>
      <scheme val="minor"/>
    </font>
    <font>
      <b/>
      <sz val="9"/>
      <color theme="0"/>
      <name val="Calibri"/>
      <family val="2"/>
      <scheme val="minor"/>
    </font>
    <font>
      <sz val="9"/>
      <color theme="1"/>
      <name val="Calibri"/>
      <family val="2"/>
      <scheme val="minor"/>
    </font>
    <font>
      <sz val="9"/>
      <name val="Calibri"/>
      <family val="2"/>
      <scheme val="minor"/>
    </font>
    <font>
      <b/>
      <sz val="10"/>
      <color theme="0"/>
      <name val="Arial"/>
      <family val="2"/>
    </font>
    <font>
      <b/>
      <sz val="15"/>
      <color theme="0"/>
      <name val="Calibri"/>
      <family val="2"/>
    </font>
    <font>
      <sz val="10"/>
      <color theme="1"/>
      <name val="Arial"/>
      <family val="2"/>
    </font>
    <font>
      <sz val="11"/>
      <color rgb="FF1F497D"/>
      <name val="Calibri"/>
      <family val="2"/>
    </font>
    <font>
      <sz val="14"/>
      <color theme="1"/>
      <name val="Arial"/>
      <family val="2"/>
    </font>
  </fonts>
  <fills count="66">
    <fill>
      <patternFill patternType="none"/>
    </fill>
    <fill>
      <patternFill patternType="gray125"/>
    </fill>
    <fill>
      <patternFill patternType="solid">
        <fgColor indexed="9"/>
        <bgColor indexed="64"/>
      </patternFill>
    </fill>
    <fill>
      <patternFill patternType="solid">
        <fgColor indexed="56"/>
        <bgColor indexed="64"/>
      </patternFill>
    </fill>
    <fill>
      <patternFill patternType="solid">
        <fgColor indexed="62"/>
        <bgColor indexed="64"/>
      </patternFill>
    </fill>
    <fill>
      <patternFill patternType="solid">
        <fgColor theme="0"/>
        <bgColor indexed="64"/>
      </patternFill>
    </fill>
    <fill>
      <patternFill patternType="solid">
        <fgColor indexed="63"/>
        <bgColor indexed="64"/>
      </patternFill>
    </fill>
    <fill>
      <patternFill patternType="solid">
        <fgColor indexed="8"/>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bgColor indexed="64"/>
      </patternFill>
    </fill>
    <fill>
      <patternFill patternType="solid">
        <fgColor theme="3"/>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3" tint="-0.249977111117893"/>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2001">
    <xf numFmtId="0" fontId="0" fillId="0" borderId="0"/>
    <xf numFmtId="166" fontId="10" fillId="0" borderId="0">
      <alignment horizontal="left" wrapText="1"/>
    </xf>
    <xf numFmtId="0" fontId="12" fillId="0" borderId="0" applyNumberFormat="0" applyFill="0" applyBorder="0" applyAlignment="0" applyProtection="0">
      <alignment vertical="top"/>
      <protection locked="0"/>
    </xf>
    <xf numFmtId="9" fontId="10" fillId="0" borderId="0" applyFont="0" applyFill="0" applyBorder="0" applyAlignment="0" applyProtection="0"/>
    <xf numFmtId="0" fontId="15" fillId="0" borderId="0"/>
    <xf numFmtId="0" fontId="9" fillId="0" borderId="0"/>
    <xf numFmtId="43" fontId="22" fillId="0" borderId="0" applyFont="0" applyFill="0" applyBorder="0" applyAlignment="0" applyProtection="0"/>
    <xf numFmtId="0" fontId="10" fillId="0" borderId="0"/>
    <xf numFmtId="0" fontId="10" fillId="0" borderId="0"/>
    <xf numFmtId="0" fontId="27" fillId="0" borderId="0"/>
    <xf numFmtId="166" fontId="10" fillId="0" borderId="0">
      <alignment horizontal="left" wrapText="1"/>
    </xf>
    <xf numFmtId="0" fontId="10" fillId="0" borderId="0"/>
    <xf numFmtId="0" fontId="10" fillId="0" borderId="0"/>
    <xf numFmtId="0" fontId="27" fillId="0" borderId="0"/>
    <xf numFmtId="43" fontId="22" fillId="0" borderId="0" applyFont="0" applyFill="0" applyBorder="0" applyAlignment="0" applyProtection="0"/>
    <xf numFmtId="0" fontId="10" fillId="0" borderId="0" applyNumberFormat="0" applyFill="0" applyBorder="0" applyProtection="0">
      <alignment wrapText="1"/>
    </xf>
    <xf numFmtId="0" fontId="10" fillId="0" borderId="0" applyNumberFormat="0" applyFill="0" applyBorder="0" applyProtection="0">
      <alignment horizontal="justify" vertical="top" wrapText="1"/>
    </xf>
    <xf numFmtId="0" fontId="28" fillId="0" borderId="0"/>
    <xf numFmtId="0" fontId="9" fillId="0" borderId="0"/>
    <xf numFmtId="9" fontId="10" fillId="0" borderId="0" applyFont="0" applyFill="0" applyBorder="0" applyAlignment="0" applyProtection="0"/>
    <xf numFmtId="9" fontId="22" fillId="0" borderId="0" applyFont="0" applyFill="0" applyBorder="0" applyAlignment="0" applyProtection="0"/>
    <xf numFmtId="0" fontId="19" fillId="6" borderId="0" applyNumberFormat="0" applyBorder="0" applyAlignment="0" applyProtection="0"/>
    <xf numFmtId="0" fontId="29" fillId="0" borderId="0" applyNumberFormat="0" applyFill="0" applyBorder="0" applyAlignment="0" applyProtection="0"/>
    <xf numFmtId="0" fontId="13" fillId="6" borderId="0" applyNumberFormat="0" applyBorder="0" applyAlignment="0" applyProtection="0"/>
    <xf numFmtId="0" fontId="18" fillId="0" borderId="0" applyNumberFormat="0" applyFill="0" applyBorder="0" applyAlignment="0" applyProtection="0"/>
    <xf numFmtId="0" fontId="11" fillId="0" borderId="0" applyNumberFormat="0" applyFill="0" applyBorder="0" applyAlignment="0" applyProtection="0"/>
    <xf numFmtId="0" fontId="16" fillId="7" borderId="0" applyNumberFormat="0" applyBorder="0" applyAlignment="0" applyProtection="0"/>
    <xf numFmtId="0" fontId="16" fillId="7" borderId="0" applyNumberFormat="0" applyBorder="0" applyProtection="0">
      <alignment horizontal="center"/>
    </xf>
    <xf numFmtId="0" fontId="30" fillId="7" borderId="0" applyNumberFormat="0" applyBorder="0" applyAlignment="0" applyProtection="0"/>
    <xf numFmtId="0" fontId="10" fillId="0" borderId="0" applyNumberFormat="0" applyFont="0" applyFill="0" applyBorder="0" applyProtection="0">
      <alignment horizontal="right"/>
    </xf>
    <xf numFmtId="0" fontId="10" fillId="0" borderId="0" applyNumberFormat="0" applyFont="0" applyFill="0" applyBorder="0" applyProtection="0">
      <alignment horizontal="left"/>
    </xf>
    <xf numFmtId="0" fontId="14" fillId="0" borderId="0" applyNumberFormat="0" applyFill="0" applyBorder="0" applyAlignment="0" applyProtection="0"/>
    <xf numFmtId="0" fontId="17" fillId="0" borderId="0" applyNumberFormat="0" applyFill="0" applyBorder="0" applyAlignment="0" applyProtection="0"/>
    <xf numFmtId="0" fontId="10" fillId="4" borderId="0" applyNumberFormat="0" applyFont="0" applyBorder="0" applyAlignment="0" applyProtection="0"/>
    <xf numFmtId="167" fontId="10" fillId="0" borderId="0" applyFont="0" applyFill="0" applyBorder="0" applyAlignment="0" applyProtection="0"/>
    <xf numFmtId="2" fontId="10" fillId="0" borderId="0" applyFont="0" applyFill="0" applyBorder="0" applyAlignment="0" applyProtection="0"/>
    <xf numFmtId="164" fontId="10" fillId="0" borderId="0" applyFont="0" applyFill="0" applyBorder="0" applyAlignment="0" applyProtection="0"/>
    <xf numFmtId="0" fontId="10" fillId="0" borderId="13" applyNumberFormat="0" applyFont="0" applyFill="0" applyAlignment="0" applyProtection="0"/>
    <xf numFmtId="166" fontId="10" fillId="0" borderId="0">
      <alignment horizontal="left" wrapText="1"/>
    </xf>
    <xf numFmtId="0" fontId="8" fillId="0" borderId="0"/>
    <xf numFmtId="0" fontId="10" fillId="0" borderId="0"/>
    <xf numFmtId="0" fontId="10" fillId="0" borderId="0"/>
    <xf numFmtId="0" fontId="8" fillId="0" borderId="0"/>
    <xf numFmtId="0" fontId="7" fillId="0" borderId="0"/>
    <xf numFmtId="43" fontId="22" fillId="0" borderId="0" applyFont="0" applyFill="0" applyBorder="0" applyAlignment="0" applyProtection="0"/>
    <xf numFmtId="166" fontId="10" fillId="0" borderId="0">
      <alignment horizontal="left" wrapText="1"/>
    </xf>
    <xf numFmtId="43" fontId="22" fillId="0" borderId="0" applyFont="0" applyFill="0" applyBorder="0" applyAlignment="0" applyProtection="0"/>
    <xf numFmtId="0" fontId="6" fillId="0" borderId="0"/>
    <xf numFmtId="0" fontId="6" fillId="0" borderId="0"/>
    <xf numFmtId="0" fontId="10" fillId="0" borderId="0"/>
    <xf numFmtId="0" fontId="6" fillId="0" borderId="0"/>
    <xf numFmtId="0" fontId="10" fillId="0" borderId="0"/>
    <xf numFmtId="0" fontId="46" fillId="28" borderId="0" applyNumberFormat="0" applyBorder="0" applyAlignment="0" applyProtection="0"/>
    <xf numFmtId="0" fontId="45" fillId="0" borderId="24" applyNumberFormat="0" applyFill="0" applyAlignment="0" applyProtection="0"/>
    <xf numFmtId="0" fontId="44" fillId="13" borderId="19" applyNumberFormat="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7" borderId="0" applyNumberFormat="0" applyBorder="0" applyAlignment="0" applyProtection="0"/>
    <xf numFmtId="0" fontId="36" fillId="18"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36" fillId="19"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36" fillId="23" borderId="0" applyNumberFormat="0" applyBorder="0" applyAlignment="0" applyProtection="0"/>
    <xf numFmtId="0" fontId="36" fillId="24" borderId="0" applyNumberFormat="0" applyBorder="0" applyAlignment="0" applyProtection="0"/>
    <xf numFmtId="0" fontId="36" fillId="19" borderId="0" applyNumberFormat="0" applyBorder="0" applyAlignment="0" applyProtection="0"/>
    <xf numFmtId="0" fontId="36" fillId="20" borderId="0" applyNumberFormat="0" applyBorder="0" applyAlignment="0" applyProtection="0"/>
    <xf numFmtId="0" fontId="36" fillId="25" borderId="0" applyNumberFormat="0" applyBorder="0" applyAlignment="0" applyProtection="0"/>
    <xf numFmtId="0" fontId="43" fillId="0" borderId="0" applyNumberFormat="0" applyFill="0" applyBorder="0" applyAlignment="0" applyProtection="0"/>
    <xf numFmtId="0" fontId="37" fillId="9" borderId="0" applyNumberFormat="0" applyBorder="0" applyAlignment="0" applyProtection="0"/>
    <xf numFmtId="0" fontId="38" fillId="26" borderId="19" applyNumberFormat="0" applyAlignment="0" applyProtection="0"/>
    <xf numFmtId="0" fontId="21" fillId="27" borderId="20" applyNumberFormat="0" applyAlignment="0" applyProtection="0"/>
    <xf numFmtId="0" fontId="43" fillId="0" borderId="23" applyNumberFormat="0" applyFill="0" applyAlignment="0" applyProtection="0"/>
    <xf numFmtId="0" fontId="42" fillId="0" borderId="22" applyNumberFormat="0" applyFill="0" applyAlignment="0" applyProtection="0"/>
    <xf numFmtId="43" fontId="10" fillId="0" borderId="0" applyFont="0" applyFill="0" applyBorder="0" applyAlignment="0" applyProtection="0"/>
    <xf numFmtId="0" fontId="39" fillId="0" borderId="0" applyNumberFormat="0" applyFill="0" applyBorder="0" applyAlignment="0" applyProtection="0"/>
    <xf numFmtId="0" fontId="40" fillId="10" borderId="0" applyNumberFormat="0" applyBorder="0" applyAlignment="0" applyProtection="0"/>
    <xf numFmtId="0" fontId="41" fillId="0" borderId="21" applyNumberFormat="0" applyFill="0" applyAlignment="0" applyProtection="0"/>
    <xf numFmtId="0" fontId="42" fillId="0" borderId="22" applyNumberFormat="0" applyFill="0" applyAlignment="0" applyProtection="0"/>
    <xf numFmtId="0" fontId="43" fillId="0" borderId="23" applyNumberFormat="0" applyFill="0" applyAlignment="0" applyProtection="0"/>
    <xf numFmtId="0" fontId="43" fillId="0" borderId="0" applyNumberFormat="0" applyFill="0" applyBorder="0" applyAlignment="0" applyProtection="0"/>
    <xf numFmtId="0" fontId="39" fillId="0" borderId="0" applyNumberFormat="0" applyFill="0" applyBorder="0" applyAlignment="0" applyProtection="0"/>
    <xf numFmtId="43" fontId="10" fillId="0" borderId="0" applyFont="0" applyFill="0" applyBorder="0" applyAlignment="0" applyProtection="0"/>
    <xf numFmtId="0" fontId="44" fillId="13" borderId="19" applyNumberFormat="0" applyAlignment="0" applyProtection="0"/>
    <xf numFmtId="0" fontId="45" fillId="0" borderId="24" applyNumberFormat="0" applyFill="0" applyAlignment="0" applyProtection="0"/>
    <xf numFmtId="0" fontId="46" fillId="28" borderId="0" applyNumberFormat="0" applyBorder="0" applyAlignment="0" applyProtection="0"/>
    <xf numFmtId="0" fontId="43" fillId="0" borderId="23" applyNumberFormat="0" applyFill="0" applyAlignment="0" applyProtection="0"/>
    <xf numFmtId="0" fontId="38" fillId="26" borderId="19" applyNumberFormat="0" applyAlignment="0" applyProtection="0"/>
    <xf numFmtId="0" fontId="36" fillId="19" borderId="0" applyNumberFormat="0" applyBorder="0" applyAlignment="0" applyProtection="0"/>
    <xf numFmtId="0" fontId="36" fillId="24" borderId="0" applyNumberFormat="0" applyBorder="0" applyAlignment="0" applyProtection="0"/>
    <xf numFmtId="0" fontId="36" fillId="23" borderId="0" applyNumberFormat="0" applyBorder="0" applyAlignment="0" applyProtection="0"/>
    <xf numFmtId="0" fontId="36" fillId="22" borderId="0" applyNumberFormat="0" applyBorder="0" applyAlignment="0" applyProtection="0"/>
    <xf numFmtId="0" fontId="36" fillId="21" borderId="0" applyNumberFormat="0" applyBorder="0" applyAlignment="0" applyProtection="0"/>
    <xf numFmtId="0" fontId="36" fillId="20" borderId="0" applyNumberFormat="0" applyBorder="0" applyAlignment="0" applyProtection="0"/>
    <xf numFmtId="0" fontId="10" fillId="29" borderId="25" applyNumberFormat="0" applyFont="0" applyAlignment="0" applyProtection="0"/>
    <xf numFmtId="0" fontId="47" fillId="26" borderId="26" applyNumberFormat="0" applyAlignment="0" applyProtection="0"/>
    <xf numFmtId="0" fontId="36" fillId="19" borderId="0" applyNumberFormat="0" applyBorder="0" applyAlignment="0" applyProtection="0"/>
    <xf numFmtId="0" fontId="36" fillId="15" borderId="0" applyNumberFormat="0" applyBorder="0" applyAlignment="0" applyProtection="0"/>
    <xf numFmtId="0" fontId="36" fillId="18" borderId="0" applyNumberFormat="0" applyBorder="0" applyAlignment="0" applyProtection="0"/>
    <xf numFmtId="0" fontId="22" fillId="17" borderId="0" applyNumberFormat="0" applyBorder="0" applyAlignment="0" applyProtection="0"/>
    <xf numFmtId="0" fontId="22" fillId="14" borderId="0" applyNumberFormat="0" applyBorder="0" applyAlignment="0" applyProtection="0"/>
    <xf numFmtId="0" fontId="22" fillId="11" borderId="0" applyNumberFormat="0" applyBorder="0" applyAlignment="0" applyProtection="0"/>
    <xf numFmtId="0" fontId="22" fillId="16" borderId="0" applyNumberFormat="0" applyBorder="0" applyAlignment="0" applyProtection="0"/>
    <xf numFmtId="0" fontId="22" fillId="15" borderId="0" applyNumberFormat="0" applyBorder="0" applyAlignment="0" applyProtection="0"/>
    <xf numFmtId="0" fontId="22" fillId="14" borderId="0" applyNumberFormat="0" applyBorder="0" applyAlignment="0" applyProtection="0"/>
    <xf numFmtId="0" fontId="22" fillId="13" borderId="0" applyNumberFormat="0" applyBorder="0" applyAlignment="0" applyProtection="0"/>
    <xf numFmtId="0" fontId="22" fillId="12" borderId="0" applyNumberFormat="0" applyBorder="0" applyAlignment="0" applyProtection="0"/>
    <xf numFmtId="0" fontId="22" fillId="11" borderId="0" applyNumberFormat="0" applyBorder="0" applyAlignment="0" applyProtection="0"/>
    <xf numFmtId="0" fontId="22" fillId="10" borderId="0" applyNumberFormat="0" applyBorder="0" applyAlignment="0" applyProtection="0"/>
    <xf numFmtId="0" fontId="22" fillId="9" borderId="0" applyNumberFormat="0" applyBorder="0" applyAlignment="0" applyProtection="0"/>
    <xf numFmtId="0" fontId="22" fillId="8" borderId="0" applyNumberFormat="0" applyBorder="0" applyAlignment="0" applyProtection="0"/>
    <xf numFmtId="0" fontId="45" fillId="0" borderId="24" applyNumberFormat="0" applyFill="0" applyAlignment="0" applyProtection="0"/>
    <xf numFmtId="0" fontId="46" fillId="28" borderId="0" applyNumberFormat="0" applyBorder="0" applyAlignment="0" applyProtection="0"/>
    <xf numFmtId="0" fontId="36" fillId="19" borderId="0" applyNumberFormat="0" applyBorder="0" applyAlignment="0" applyProtection="0"/>
    <xf numFmtId="0" fontId="10" fillId="0" borderId="0"/>
    <xf numFmtId="0" fontId="48" fillId="0" borderId="0" applyNumberFormat="0" applyFill="0" applyBorder="0" applyAlignment="0" applyProtection="0"/>
    <xf numFmtId="0" fontId="49" fillId="0" borderId="27" applyNumberFormat="0" applyFill="0" applyAlignment="0" applyProtection="0"/>
    <xf numFmtId="0" fontId="50" fillId="0" borderId="0" applyNumberFormat="0" applyFill="0" applyBorder="0" applyAlignment="0" applyProtection="0"/>
    <xf numFmtId="0" fontId="6" fillId="0" borderId="0"/>
    <xf numFmtId="0" fontId="43" fillId="0" borderId="0" applyNumberFormat="0" applyFill="0" applyBorder="0" applyAlignment="0" applyProtection="0"/>
    <xf numFmtId="9" fontId="22" fillId="0" borderId="0" applyFont="0" applyFill="0" applyBorder="0" applyAlignment="0" applyProtection="0"/>
    <xf numFmtId="0" fontId="37" fillId="9" borderId="0" applyNumberFormat="0" applyBorder="0" applyAlignment="0" applyProtection="0"/>
    <xf numFmtId="0" fontId="36" fillId="25" borderId="0" applyNumberFormat="0" applyBorder="0" applyAlignment="0" applyProtection="0"/>
    <xf numFmtId="0" fontId="6" fillId="0" borderId="0"/>
    <xf numFmtId="0" fontId="6" fillId="0" borderId="0"/>
    <xf numFmtId="0" fontId="10" fillId="0" borderId="0"/>
    <xf numFmtId="0" fontId="41" fillId="0" borderId="21" applyNumberFormat="0" applyFill="0" applyAlignment="0" applyProtection="0"/>
    <xf numFmtId="0" fontId="39" fillId="0" borderId="0" applyNumberFormat="0" applyFill="0" applyBorder="0" applyAlignment="0" applyProtection="0"/>
    <xf numFmtId="0" fontId="40" fillId="10" borderId="0" applyNumberFormat="0" applyBorder="0" applyAlignment="0" applyProtection="0"/>
    <xf numFmtId="0" fontId="40" fillId="10" borderId="0" applyNumberFormat="0" applyBorder="0" applyAlignment="0" applyProtection="0"/>
    <xf numFmtId="0" fontId="21" fillId="27" borderId="20" applyNumberFormat="0" applyAlignment="0" applyProtection="0"/>
    <xf numFmtId="0" fontId="36" fillId="21" borderId="0" applyNumberFormat="0" applyBorder="0" applyAlignment="0" applyProtection="0"/>
    <xf numFmtId="0" fontId="6" fillId="0" borderId="0"/>
    <xf numFmtId="0" fontId="36" fillId="20" borderId="0" applyNumberFormat="0" applyBorder="0" applyAlignment="0" applyProtection="0"/>
    <xf numFmtId="0" fontId="36" fillId="16" borderId="0" applyNumberFormat="0" applyBorder="0" applyAlignment="0" applyProtection="0"/>
    <xf numFmtId="43" fontId="10" fillId="0" borderId="0" applyFont="0" applyFill="0" applyBorder="0" applyAlignment="0" applyProtection="0"/>
    <xf numFmtId="0" fontId="21" fillId="27" borderId="20" applyNumberFormat="0" applyAlignment="0" applyProtection="0"/>
    <xf numFmtId="0" fontId="36" fillId="20" borderId="0" applyNumberFormat="0" applyBorder="0" applyAlignment="0" applyProtection="0"/>
    <xf numFmtId="0" fontId="36" fillId="19" borderId="0" applyNumberFormat="0" applyBorder="0" applyAlignment="0" applyProtection="0"/>
    <xf numFmtId="0" fontId="36" fillId="24" borderId="0" applyNumberFormat="0" applyBorder="0" applyAlignment="0" applyProtection="0"/>
    <xf numFmtId="0" fontId="36" fillId="23" borderId="0" applyNumberFormat="0" applyBorder="0" applyAlignment="0" applyProtection="0"/>
    <xf numFmtId="0" fontId="36" fillId="22" borderId="0" applyNumberFormat="0" applyBorder="0" applyAlignment="0" applyProtection="0"/>
    <xf numFmtId="0" fontId="36" fillId="21" borderId="0" applyNumberFormat="0" applyBorder="0" applyAlignment="0" applyProtection="0"/>
    <xf numFmtId="0" fontId="10" fillId="29" borderId="25" applyNumberFormat="0" applyFont="0" applyAlignment="0" applyProtection="0"/>
    <xf numFmtId="0" fontId="47" fillId="26" borderId="26" applyNumberFormat="0" applyAlignment="0" applyProtection="0"/>
    <xf numFmtId="0" fontId="36" fillId="20" borderId="0" applyNumberFormat="0" applyBorder="0" applyAlignment="0" applyProtection="0"/>
    <xf numFmtId="0" fontId="36" fillId="16" borderId="0" applyNumberFormat="0" applyBorder="0" applyAlignment="0" applyProtection="0"/>
    <xf numFmtId="0" fontId="36" fillId="15" borderId="0" applyNumberFormat="0" applyBorder="0" applyAlignment="0" applyProtection="0"/>
    <xf numFmtId="0" fontId="36" fillId="18" borderId="0" applyNumberFormat="0" applyBorder="0" applyAlignment="0" applyProtection="0"/>
    <xf numFmtId="0" fontId="22" fillId="17" borderId="0" applyNumberFormat="0" applyBorder="0" applyAlignment="0" applyProtection="0"/>
    <xf numFmtId="0" fontId="22" fillId="14" borderId="0" applyNumberFormat="0" applyBorder="0" applyAlignment="0" applyProtection="0"/>
    <xf numFmtId="0" fontId="22" fillId="11" borderId="0" applyNumberFormat="0" applyBorder="0" applyAlignment="0" applyProtection="0"/>
    <xf numFmtId="0" fontId="22" fillId="16" borderId="0" applyNumberFormat="0" applyBorder="0" applyAlignment="0" applyProtection="0"/>
    <xf numFmtId="0" fontId="22" fillId="15" borderId="0" applyNumberFormat="0" applyBorder="0" applyAlignment="0" applyProtection="0"/>
    <xf numFmtId="0" fontId="22" fillId="14" borderId="0" applyNumberFormat="0" applyBorder="0" applyAlignment="0" applyProtection="0"/>
    <xf numFmtId="0" fontId="22" fillId="13" borderId="0" applyNumberFormat="0" applyBorder="0" applyAlignment="0" applyProtection="0"/>
    <xf numFmtId="0" fontId="22" fillId="12" borderId="0" applyNumberFormat="0" applyBorder="0" applyAlignment="0" applyProtection="0"/>
    <xf numFmtId="0" fontId="22" fillId="11" borderId="0" applyNumberFormat="0" applyBorder="0" applyAlignment="0" applyProtection="0"/>
    <xf numFmtId="0" fontId="22" fillId="10" borderId="0" applyNumberFormat="0" applyBorder="0" applyAlignment="0" applyProtection="0"/>
    <xf numFmtId="0" fontId="22" fillId="9" borderId="0" applyNumberFormat="0" applyBorder="0" applyAlignment="0" applyProtection="0"/>
    <xf numFmtId="0" fontId="22" fillId="8" borderId="0" applyNumberFormat="0" applyBorder="0" applyAlignment="0" applyProtection="0"/>
    <xf numFmtId="0" fontId="38" fillId="26" borderId="19" applyNumberFormat="0" applyAlignment="0" applyProtection="0"/>
    <xf numFmtId="0" fontId="21" fillId="27" borderId="20" applyNumberFormat="0" applyAlignment="0" applyProtection="0"/>
    <xf numFmtId="166" fontId="10" fillId="0" borderId="0">
      <alignment horizontal="left" wrapText="1"/>
    </xf>
    <xf numFmtId="0" fontId="48" fillId="0" borderId="0" applyNumberFormat="0" applyFill="0" applyBorder="0" applyAlignment="0" applyProtection="0"/>
    <xf numFmtId="0" fontId="49" fillId="0" borderId="27" applyNumberFormat="0" applyFill="0" applyAlignment="0" applyProtection="0"/>
    <xf numFmtId="0" fontId="50" fillId="0" borderId="0" applyNumberFormat="0" applyFill="0" applyBorder="0" applyAlignment="0" applyProtection="0"/>
    <xf numFmtId="0" fontId="10" fillId="0" borderId="0"/>
    <xf numFmtId="0" fontId="6" fillId="0" borderId="0"/>
    <xf numFmtId="0" fontId="36" fillId="24" borderId="0" applyNumberFormat="0" applyBorder="0" applyAlignment="0" applyProtection="0"/>
    <xf numFmtId="0" fontId="44" fillId="13" borderId="19" applyNumberFormat="0" applyAlignment="0" applyProtection="0"/>
    <xf numFmtId="9" fontId="22" fillId="0" borderId="0" applyFont="0" applyFill="0" applyBorder="0" applyAlignment="0" applyProtection="0"/>
    <xf numFmtId="0" fontId="38" fillId="26" borderId="19" applyNumberFormat="0" applyAlignment="0" applyProtection="0"/>
    <xf numFmtId="0" fontId="36" fillId="20" borderId="0" applyNumberFormat="0" applyBorder="0" applyAlignment="0" applyProtection="0"/>
    <xf numFmtId="0" fontId="6" fillId="0" borderId="0"/>
    <xf numFmtId="0" fontId="6" fillId="0" borderId="0"/>
    <xf numFmtId="0" fontId="10" fillId="0" borderId="0"/>
    <xf numFmtId="0" fontId="42" fillId="0" borderId="22" applyNumberFormat="0" applyFill="0" applyAlignment="0" applyProtection="0"/>
    <xf numFmtId="0" fontId="36" fillId="20" borderId="0" applyNumberFormat="0" applyBorder="0" applyAlignment="0" applyProtection="0"/>
    <xf numFmtId="0" fontId="41" fillId="0" borderId="21" applyNumberFormat="0" applyFill="0" applyAlignment="0" applyProtection="0"/>
    <xf numFmtId="0" fontId="36" fillId="19" borderId="0" applyNumberFormat="0" applyBorder="0" applyAlignment="0" applyProtection="0"/>
    <xf numFmtId="0" fontId="37" fillId="9" borderId="0" applyNumberFormat="0" applyBorder="0" applyAlignment="0" applyProtection="0"/>
    <xf numFmtId="0" fontId="6" fillId="0" borderId="0"/>
    <xf numFmtId="0" fontId="36" fillId="25" borderId="0" applyNumberFormat="0" applyBorder="0" applyAlignment="0" applyProtection="0"/>
    <xf numFmtId="0" fontId="36" fillId="19" borderId="0" applyNumberFormat="0" applyBorder="0" applyAlignment="0" applyProtection="0"/>
    <xf numFmtId="0" fontId="36" fillId="18" borderId="0" applyNumberFormat="0" applyBorder="0" applyAlignment="0" applyProtection="0"/>
    <xf numFmtId="0" fontId="22" fillId="15" borderId="0" applyNumberFormat="0" applyBorder="0" applyAlignment="0" applyProtection="0"/>
    <xf numFmtId="0" fontId="22" fillId="14" borderId="0" applyNumberFormat="0" applyBorder="0" applyAlignment="0" applyProtection="0"/>
    <xf numFmtId="0" fontId="22" fillId="13" borderId="0" applyNumberFormat="0" applyBorder="0" applyAlignment="0" applyProtection="0"/>
    <xf numFmtId="0" fontId="22" fillId="12" borderId="0" applyNumberFormat="0" applyBorder="0" applyAlignment="0" applyProtection="0"/>
    <xf numFmtId="0" fontId="22" fillId="11" borderId="0" applyNumberFormat="0" applyBorder="0" applyAlignment="0" applyProtection="0"/>
    <xf numFmtId="0" fontId="22" fillId="10" borderId="0" applyNumberFormat="0" applyBorder="0" applyAlignment="0" applyProtection="0"/>
    <xf numFmtId="0" fontId="10" fillId="29" borderId="25" applyNumberFormat="0" applyFont="0" applyAlignment="0" applyProtection="0"/>
    <xf numFmtId="0" fontId="47" fillId="26" borderId="26" applyNumberFormat="0" applyAlignment="0" applyProtection="0"/>
    <xf numFmtId="0" fontId="22" fillId="9" borderId="0" applyNumberFormat="0" applyBorder="0" applyAlignment="0" applyProtection="0"/>
    <xf numFmtId="0" fontId="10" fillId="0" borderId="0"/>
    <xf numFmtId="0" fontId="48" fillId="0" borderId="0" applyNumberFormat="0" applyFill="0" applyBorder="0" applyAlignment="0" applyProtection="0"/>
    <xf numFmtId="0" fontId="49" fillId="0" borderId="27" applyNumberFormat="0" applyFill="0" applyAlignment="0" applyProtection="0"/>
    <xf numFmtId="0" fontId="50" fillId="0" borderId="0" applyNumberFormat="0" applyFill="0" applyBorder="0" applyAlignment="0" applyProtection="0"/>
    <xf numFmtId="0" fontId="6" fillId="0" borderId="0"/>
    <xf numFmtId="0" fontId="36" fillId="16" borderId="0" applyNumberFormat="0" applyBorder="0" applyAlignment="0" applyProtection="0"/>
    <xf numFmtId="0" fontId="37" fillId="9" borderId="0" applyNumberFormat="0" applyBorder="0" applyAlignment="0" applyProtection="0"/>
    <xf numFmtId="9" fontId="22" fillId="0" borderId="0" applyFont="0" applyFill="0" applyBorder="0" applyAlignment="0" applyProtection="0"/>
    <xf numFmtId="0" fontId="22" fillId="17" borderId="0" applyNumberFormat="0" applyBorder="0" applyAlignment="0" applyProtection="0"/>
    <xf numFmtId="0" fontId="22" fillId="11" borderId="0" applyNumberFormat="0" applyBorder="0" applyAlignment="0" applyProtection="0"/>
    <xf numFmtId="0" fontId="6" fillId="0" borderId="0"/>
    <xf numFmtId="0" fontId="6" fillId="0" borderId="0"/>
    <xf numFmtId="0" fontId="10" fillId="0" borderId="0"/>
    <xf numFmtId="0" fontId="36" fillId="23" borderId="0" applyNumberFormat="0" applyBorder="0" applyAlignment="0" applyProtection="0"/>
    <xf numFmtId="0" fontId="6" fillId="0" borderId="0"/>
    <xf numFmtId="0" fontId="36" fillId="25" borderId="0" applyNumberFormat="0" applyBorder="0" applyAlignment="0" applyProtection="0"/>
    <xf numFmtId="0" fontId="36" fillId="22" borderId="0" applyNumberFormat="0" applyBorder="0" applyAlignment="0" applyProtection="0"/>
    <xf numFmtId="0" fontId="36" fillId="15" borderId="0" applyNumberFormat="0" applyBorder="0" applyAlignment="0" applyProtection="0"/>
    <xf numFmtId="0" fontId="22" fillId="14" borderId="0" applyNumberFormat="0" applyBorder="0" applyAlignment="0" applyProtection="0"/>
    <xf numFmtId="0" fontId="6" fillId="0" borderId="0"/>
    <xf numFmtId="0" fontId="22" fillId="16" borderId="0" applyNumberFormat="0" applyBorder="0" applyAlignment="0" applyProtection="0"/>
    <xf numFmtId="0" fontId="22" fillId="8" borderId="0" applyNumberFormat="0" applyBorder="0" applyAlignment="0" applyProtection="0"/>
    <xf numFmtId="166" fontId="10" fillId="0" borderId="0">
      <alignment horizontal="left" wrapText="1"/>
    </xf>
    <xf numFmtId="43" fontId="10" fillId="0" borderId="0" applyFont="0" applyFill="0" applyBorder="0" applyAlignment="0" applyProtection="0"/>
    <xf numFmtId="0" fontId="39" fillId="0" borderId="0" applyNumberFormat="0" applyFill="0" applyBorder="0" applyAlignment="0" applyProtection="0"/>
    <xf numFmtId="0" fontId="40" fillId="10" borderId="0" applyNumberFormat="0" applyBorder="0" applyAlignment="0" applyProtection="0"/>
    <xf numFmtId="0" fontId="41" fillId="0" borderId="21" applyNumberFormat="0" applyFill="0" applyAlignment="0" applyProtection="0"/>
    <xf numFmtId="0" fontId="42" fillId="0" borderId="22" applyNumberFormat="0" applyFill="0" applyAlignment="0" applyProtection="0"/>
    <xf numFmtId="0" fontId="43" fillId="0" borderId="23" applyNumberFormat="0" applyFill="0" applyAlignment="0" applyProtection="0"/>
    <xf numFmtId="0" fontId="43" fillId="0" borderId="0" applyNumberFormat="0" applyFill="0" applyBorder="0" applyAlignment="0" applyProtection="0"/>
    <xf numFmtId="43" fontId="10" fillId="0" borderId="0" applyFont="0" applyFill="0" applyBorder="0" applyAlignment="0" applyProtection="0"/>
    <xf numFmtId="0" fontId="44" fillId="13" borderId="19" applyNumberFormat="0" applyAlignment="0" applyProtection="0"/>
    <xf numFmtId="0" fontId="45" fillId="0" borderId="24" applyNumberFormat="0" applyFill="0" applyAlignment="0" applyProtection="0"/>
    <xf numFmtId="0" fontId="46" fillId="28" borderId="0" applyNumberFormat="0" applyBorder="0" applyAlignment="0" applyProtection="0"/>
    <xf numFmtId="43" fontId="10" fillId="0" borderId="0" applyFont="0" applyFill="0" applyBorder="0" applyAlignment="0" applyProtection="0"/>
    <xf numFmtId="0" fontId="10" fillId="29" borderId="25" applyNumberFormat="0" applyFont="0" applyAlignment="0" applyProtection="0"/>
    <xf numFmtId="0" fontId="47" fillId="26" borderId="26" applyNumberFormat="0" applyAlignment="0" applyProtection="0"/>
    <xf numFmtId="0" fontId="48" fillId="0" borderId="0" applyNumberFormat="0" applyFill="0" applyBorder="0" applyAlignment="0" applyProtection="0"/>
    <xf numFmtId="0" fontId="49" fillId="0" borderId="27" applyNumberFormat="0" applyFill="0" applyAlignment="0" applyProtection="0"/>
    <xf numFmtId="0" fontId="50" fillId="0" borderId="0" applyNumberFormat="0" applyFill="0" applyBorder="0" applyAlignment="0" applyProtection="0"/>
    <xf numFmtId="0" fontId="6" fillId="0" borderId="0"/>
    <xf numFmtId="9" fontId="22" fillId="0" borderId="0" applyFont="0" applyFill="0" applyBorder="0" applyAlignment="0" applyProtection="0"/>
    <xf numFmtId="0" fontId="6" fillId="0" borderId="0"/>
    <xf numFmtId="0" fontId="6" fillId="0" borderId="0"/>
    <xf numFmtId="0" fontId="10" fillId="0" borderId="0"/>
    <xf numFmtId="166" fontId="10" fillId="0" borderId="0">
      <alignment horizontal="left" wrapText="1"/>
    </xf>
    <xf numFmtId="0" fontId="36" fillId="22" borderId="0" applyNumberFormat="0" applyBorder="0" applyAlignment="0" applyProtection="0"/>
    <xf numFmtId="0" fontId="10" fillId="0" borderId="0"/>
    <xf numFmtId="0" fontId="6" fillId="0" borderId="0"/>
    <xf numFmtId="0" fontId="6" fillId="0" borderId="0"/>
    <xf numFmtId="0" fontId="6" fillId="0" borderId="0"/>
    <xf numFmtId="0" fontId="10" fillId="0" borderId="0"/>
    <xf numFmtId="0" fontId="6" fillId="0" borderId="0"/>
    <xf numFmtId="0" fontId="6" fillId="0" borderId="0"/>
    <xf numFmtId="0" fontId="10" fillId="0" borderId="0"/>
    <xf numFmtId="166" fontId="10" fillId="0" borderId="0">
      <alignment horizontal="left" wrapText="1"/>
    </xf>
    <xf numFmtId="0" fontId="6" fillId="0" borderId="0"/>
    <xf numFmtId="0" fontId="10" fillId="0" borderId="0"/>
    <xf numFmtId="0" fontId="36" fillId="23" borderId="0" applyNumberFormat="0" applyBorder="0" applyAlignment="0" applyProtection="0"/>
    <xf numFmtId="166" fontId="10" fillId="0" borderId="0">
      <alignment horizontal="left" wrapText="1"/>
    </xf>
    <xf numFmtId="0" fontId="6" fillId="0" borderId="0"/>
    <xf numFmtId="0" fontId="6" fillId="0" borderId="0"/>
    <xf numFmtId="166" fontId="10" fillId="0" borderId="0">
      <alignment horizontal="left" wrapText="1"/>
    </xf>
    <xf numFmtId="166" fontId="10" fillId="0" borderId="0">
      <alignment horizontal="left" wrapText="1"/>
    </xf>
    <xf numFmtId="0" fontId="36" fillId="22"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5" borderId="0" applyNumberFormat="0" applyBorder="0" applyAlignment="0" applyProtection="0"/>
    <xf numFmtId="0" fontId="36" fillId="25" borderId="0" applyNumberFormat="0" applyBorder="0" applyAlignment="0" applyProtection="0"/>
    <xf numFmtId="0" fontId="36" fillId="20"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8" fillId="26" borderId="19" applyNumberFormat="0" applyAlignment="0" applyProtection="0"/>
    <xf numFmtId="0" fontId="38" fillId="26" borderId="19" applyNumberFormat="0" applyAlignment="0" applyProtection="0"/>
    <xf numFmtId="0" fontId="21" fillId="27" borderId="20" applyNumberFormat="0" applyAlignment="0" applyProtection="0"/>
    <xf numFmtId="0" fontId="21" fillId="27" borderId="20" applyNumberFormat="0" applyAlignment="0" applyProtection="0"/>
    <xf numFmtId="0" fontId="36" fillId="20" borderId="0" applyNumberFormat="0" applyBorder="0" applyAlignment="0" applyProtection="0"/>
    <xf numFmtId="0" fontId="36" fillId="19" borderId="0" applyNumberFormat="0" applyBorder="0" applyAlignment="0" applyProtection="0"/>
    <xf numFmtId="43" fontId="10" fillId="0" borderId="0" applyFont="0" applyFill="0" applyBorder="0" applyAlignment="0" applyProtection="0"/>
    <xf numFmtId="43" fontId="15" fillId="0" borderId="0" applyFont="0" applyFill="0" applyBorder="0" applyAlignment="0" applyProtection="0"/>
    <xf numFmtId="43" fontId="10"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36" fillId="19" borderId="0" applyNumberFormat="0" applyBorder="0" applyAlignment="0" applyProtection="0"/>
    <xf numFmtId="43" fontId="10" fillId="0" borderId="0" applyFon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1" fillId="0" borderId="21" applyNumberFormat="0" applyFill="0" applyAlignment="0" applyProtection="0"/>
    <xf numFmtId="0" fontId="41" fillId="0" borderId="21" applyNumberFormat="0" applyFill="0" applyAlignment="0" applyProtection="0"/>
    <xf numFmtId="0" fontId="42" fillId="0" borderId="22" applyNumberFormat="0" applyFill="0" applyAlignment="0" applyProtection="0"/>
    <xf numFmtId="0" fontId="42" fillId="0" borderId="22" applyNumberFormat="0" applyFill="0" applyAlignment="0" applyProtection="0"/>
    <xf numFmtId="0" fontId="43" fillId="0" borderId="23" applyNumberFormat="0" applyFill="0" applyAlignment="0" applyProtection="0"/>
    <xf numFmtId="0" fontId="43" fillId="0" borderId="23" applyNumberFormat="0" applyFill="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36" fillId="16" borderId="0" applyNumberFormat="0" applyBorder="0" applyAlignment="0" applyProtection="0"/>
    <xf numFmtId="0" fontId="10" fillId="0" borderId="0" applyNumberFormat="0" applyFill="0" applyBorder="0" applyProtection="0">
      <alignment wrapText="1"/>
    </xf>
    <xf numFmtId="0" fontId="10" fillId="0" borderId="0" applyNumberFormat="0" applyFill="0" applyBorder="0" applyProtection="0">
      <alignment wrapText="1"/>
    </xf>
    <xf numFmtId="0" fontId="10" fillId="0" borderId="0" applyNumberFormat="0" applyFill="0" applyBorder="0" applyProtection="0">
      <alignment wrapText="1"/>
    </xf>
    <xf numFmtId="0" fontId="10" fillId="0" borderId="0" applyNumberFormat="0" applyFill="0" applyBorder="0" applyProtection="0">
      <alignment wrapText="1"/>
    </xf>
    <xf numFmtId="0" fontId="10" fillId="0" borderId="0" applyNumberFormat="0" applyFill="0" applyBorder="0" applyProtection="0">
      <alignment wrapText="1"/>
    </xf>
    <xf numFmtId="0" fontId="36" fillId="16" borderId="0" applyNumberFormat="0" applyBorder="0" applyAlignment="0" applyProtection="0"/>
    <xf numFmtId="0" fontId="10" fillId="0" borderId="0" applyNumberFormat="0" applyFill="0" applyBorder="0" applyProtection="0">
      <alignment horizontal="justify" vertical="top" wrapText="1"/>
    </xf>
    <xf numFmtId="0" fontId="10" fillId="0" borderId="0" applyNumberFormat="0" applyFill="0" applyBorder="0" applyProtection="0">
      <alignment horizontal="justify" vertical="top" wrapText="1"/>
    </xf>
    <xf numFmtId="0" fontId="10" fillId="0" borderId="0" applyNumberFormat="0" applyFill="0" applyBorder="0" applyProtection="0">
      <alignment horizontal="justify" vertical="top" wrapText="1"/>
    </xf>
    <xf numFmtId="0" fontId="10" fillId="0" borderId="0" applyNumberFormat="0" applyFill="0" applyBorder="0" applyProtection="0">
      <alignment horizontal="justify" vertical="top" wrapText="1"/>
    </xf>
    <xf numFmtId="0" fontId="10" fillId="0" borderId="0" applyNumberFormat="0" applyFill="0" applyBorder="0" applyProtection="0">
      <alignment horizontal="justify" vertical="top" wrapText="1"/>
    </xf>
    <xf numFmtId="0" fontId="44" fillId="13" borderId="19" applyNumberFormat="0" applyAlignment="0" applyProtection="0"/>
    <xf numFmtId="0" fontId="44" fillId="13" borderId="19" applyNumberFormat="0" applyAlignment="0" applyProtection="0"/>
    <xf numFmtId="0" fontId="45" fillId="0" borderId="24" applyNumberFormat="0" applyFill="0" applyAlignment="0" applyProtection="0"/>
    <xf numFmtId="0" fontId="45" fillId="0" borderId="24" applyNumberFormat="0" applyFill="0" applyAlignment="0" applyProtection="0"/>
    <xf numFmtId="0" fontId="46" fillId="28" borderId="0" applyNumberFormat="0" applyBorder="0" applyAlignment="0" applyProtection="0"/>
    <xf numFmtId="0" fontId="46" fillId="28" borderId="0" applyNumberFormat="0" applyBorder="0" applyAlignment="0" applyProtection="0"/>
    <xf numFmtId="0" fontId="36" fillId="15" borderId="0" applyNumberFormat="0" applyBorder="0" applyAlignment="0" applyProtection="0"/>
    <xf numFmtId="0" fontId="10" fillId="0" borderId="0"/>
    <xf numFmtId="0" fontId="36" fillId="1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36" fillId="18" borderId="0" applyNumberFormat="0" applyBorder="0" applyAlignment="0" applyProtection="0"/>
    <xf numFmtId="0" fontId="10" fillId="0" borderId="0"/>
    <xf numFmtId="0" fontId="10" fillId="0" borderId="0"/>
    <xf numFmtId="0" fontId="10" fillId="0" borderId="0"/>
    <xf numFmtId="0" fontId="10" fillId="0" borderId="0"/>
    <xf numFmtId="0" fontId="6" fillId="0" borderId="0"/>
    <xf numFmtId="0" fontId="51" fillId="0" borderId="0"/>
    <xf numFmtId="0" fontId="15" fillId="0" borderId="0"/>
    <xf numFmtId="0" fontId="51" fillId="0" borderId="0"/>
    <xf numFmtId="0" fontId="15" fillId="0" borderId="0"/>
    <xf numFmtId="0" fontId="51" fillId="0" borderId="0"/>
    <xf numFmtId="0" fontId="51" fillId="0" borderId="0"/>
    <xf numFmtId="0" fontId="51" fillId="0" borderId="0"/>
    <xf numFmtId="0" fontId="51" fillId="0" borderId="0"/>
    <xf numFmtId="0" fontId="51" fillId="0" borderId="0"/>
    <xf numFmtId="0" fontId="15" fillId="0" borderId="0"/>
    <xf numFmtId="0" fontId="15" fillId="0" borderId="0"/>
    <xf numFmtId="0" fontId="15" fillId="0" borderId="0"/>
    <xf numFmtId="0" fontId="15"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5" fillId="0" borderId="0"/>
    <xf numFmtId="0" fontId="22" fillId="17" borderId="0" applyNumberFormat="0" applyBorder="0" applyAlignment="0" applyProtection="0"/>
    <xf numFmtId="0" fontId="6" fillId="0" borderId="0"/>
    <xf numFmtId="0" fontId="6" fillId="0" borderId="0"/>
    <xf numFmtId="0" fontId="6" fillId="0" borderId="0"/>
    <xf numFmtId="0" fontId="6" fillId="0" borderId="0"/>
    <xf numFmtId="0" fontId="15" fillId="0" borderId="0"/>
    <xf numFmtId="0" fontId="15" fillId="0" borderId="0"/>
    <xf numFmtId="0" fontId="15" fillId="0" borderId="0"/>
    <xf numFmtId="0" fontId="15" fillId="0" borderId="0"/>
    <xf numFmtId="0" fontId="51" fillId="0" borderId="0"/>
    <xf numFmtId="0" fontId="22" fillId="14" borderId="0" applyNumberFormat="0" applyBorder="0" applyAlignment="0" applyProtection="0"/>
    <xf numFmtId="0" fontId="22" fillId="11" borderId="0" applyNumberFormat="0" applyBorder="0" applyAlignment="0" applyProtection="0"/>
    <xf numFmtId="0" fontId="51" fillId="0" borderId="0"/>
    <xf numFmtId="0" fontId="28" fillId="0" borderId="0"/>
    <xf numFmtId="0" fontId="51" fillId="0" borderId="0"/>
    <xf numFmtId="0" fontId="51" fillId="0" borderId="0"/>
    <xf numFmtId="0" fontId="51" fillId="0" borderId="0"/>
    <xf numFmtId="0" fontId="51" fillId="0" borderId="0"/>
    <xf numFmtId="0" fontId="51" fillId="0" borderId="0"/>
    <xf numFmtId="0" fontId="28" fillId="0" borderId="0"/>
    <xf numFmtId="0" fontId="28" fillId="0" borderId="0"/>
    <xf numFmtId="0" fontId="28" fillId="0" borderId="0"/>
    <xf numFmtId="0" fontId="28" fillId="0" borderId="0"/>
    <xf numFmtId="0" fontId="51" fillId="0" borderId="0"/>
    <xf numFmtId="0" fontId="51" fillId="0" borderId="0"/>
    <xf numFmtId="0" fontId="51" fillId="0" borderId="0"/>
    <xf numFmtId="0" fontId="51" fillId="0" borderId="0"/>
    <xf numFmtId="0" fontId="51" fillId="0" borderId="0"/>
    <xf numFmtId="0" fontId="15" fillId="0" borderId="0"/>
    <xf numFmtId="0" fontId="22" fillId="11"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22" fillId="16" borderId="0" applyNumberFormat="0" applyBorder="0" applyAlignment="0" applyProtection="0"/>
    <xf numFmtId="0" fontId="22" fillId="16"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22" fillId="14" borderId="0" applyNumberFormat="0" applyBorder="0" applyAlignment="0" applyProtection="0"/>
    <xf numFmtId="0" fontId="22" fillId="14"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2"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0" borderId="0" applyNumberFormat="0" applyBorder="0" applyAlignment="0" applyProtection="0"/>
    <xf numFmtId="0" fontId="10" fillId="29" borderId="25" applyNumberFormat="0" applyFont="0" applyAlignment="0" applyProtection="0"/>
    <xf numFmtId="0" fontId="10" fillId="29" borderId="25" applyNumberFormat="0" applyFont="0" applyAlignment="0" applyProtection="0"/>
    <xf numFmtId="0" fontId="47" fillId="26" borderId="26" applyNumberFormat="0" applyAlignment="0" applyProtection="0"/>
    <xf numFmtId="0" fontId="47" fillId="26" borderId="26" applyNumberFormat="0" applyAlignment="0" applyProtection="0"/>
    <xf numFmtId="0" fontId="22" fillId="10" borderId="0" applyNumberFormat="0" applyBorder="0" applyAlignment="0" applyProtection="0"/>
    <xf numFmtId="9" fontId="22" fillId="0" borderId="0" applyFont="0" applyFill="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8" borderId="0" applyNumberFormat="0" applyBorder="0" applyAlignment="0" applyProtection="0"/>
    <xf numFmtId="166" fontId="10" fillId="0" borderId="0">
      <alignment horizontal="left" wrapText="1"/>
    </xf>
    <xf numFmtId="166" fontId="10" fillId="0" borderId="0">
      <alignment horizontal="left" wrapText="1"/>
    </xf>
    <xf numFmtId="166" fontId="10" fillId="0" borderId="0">
      <alignment horizontal="left" wrapText="1"/>
    </xf>
    <xf numFmtId="166" fontId="10" fillId="0" borderId="0">
      <alignment horizontal="left" wrapText="1"/>
    </xf>
    <xf numFmtId="166" fontId="10" fillId="0" borderId="0">
      <alignment horizontal="left" wrapText="1"/>
    </xf>
    <xf numFmtId="0" fontId="22" fillId="8"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5" fillId="0" borderId="0"/>
    <xf numFmtId="0" fontId="41" fillId="0" borderId="21" applyNumberFormat="0" applyFill="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40" fillId="10" borderId="0" applyNumberFormat="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40" fillId="10" borderId="0" applyNumberFormat="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10" fillId="0" borderId="0" applyNumberFormat="0" applyFont="0" applyFill="0" applyBorder="0" applyProtection="0">
      <alignment horizontal="right"/>
    </xf>
    <xf numFmtId="0" fontId="10" fillId="0" borderId="0" applyNumberFormat="0" applyFont="0" applyFill="0" applyBorder="0" applyProtection="0">
      <alignment horizontal="right"/>
    </xf>
    <xf numFmtId="0" fontId="10" fillId="0" borderId="0" applyNumberFormat="0" applyFont="0" applyFill="0" applyBorder="0" applyProtection="0">
      <alignment horizontal="right"/>
    </xf>
    <xf numFmtId="0" fontId="10" fillId="0" borderId="0" applyNumberFormat="0" applyFont="0" applyFill="0" applyBorder="0" applyProtection="0">
      <alignment horizontal="right"/>
    </xf>
    <xf numFmtId="0" fontId="10" fillId="0" borderId="0" applyNumberFormat="0" applyFont="0" applyFill="0" applyBorder="0" applyProtection="0">
      <alignment horizontal="right"/>
    </xf>
    <xf numFmtId="43" fontId="15" fillId="0" borderId="0" applyFont="0" applyFill="0" applyBorder="0" applyAlignment="0" applyProtection="0"/>
    <xf numFmtId="0" fontId="10" fillId="0" borderId="0" applyNumberFormat="0" applyFont="0" applyFill="0" applyBorder="0" applyProtection="0">
      <alignment horizontal="left"/>
    </xf>
    <xf numFmtId="0" fontId="10" fillId="0" borderId="0" applyNumberFormat="0" applyFont="0" applyFill="0" applyBorder="0" applyProtection="0">
      <alignment horizontal="left"/>
    </xf>
    <xf numFmtId="0" fontId="10" fillId="0" borderId="0" applyNumberFormat="0" applyFont="0" applyFill="0" applyBorder="0" applyProtection="0">
      <alignment horizontal="left"/>
    </xf>
    <xf numFmtId="0" fontId="10" fillId="0" borderId="0" applyNumberFormat="0" applyFont="0" applyFill="0" applyBorder="0" applyProtection="0">
      <alignment horizontal="left"/>
    </xf>
    <xf numFmtId="0" fontId="10" fillId="0" borderId="0" applyNumberFormat="0" applyFont="0" applyFill="0" applyBorder="0" applyProtection="0">
      <alignment horizontal="left"/>
    </xf>
    <xf numFmtId="43" fontId="15"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0" fillId="4" borderId="0" applyNumberFormat="0" applyFont="0" applyBorder="0" applyAlignment="0" applyProtection="0"/>
    <xf numFmtId="0" fontId="10" fillId="4" borderId="0" applyNumberFormat="0" applyFont="0" applyBorder="0" applyAlignment="0" applyProtection="0"/>
    <xf numFmtId="0" fontId="10" fillId="4" borderId="0" applyNumberFormat="0" applyFont="0" applyBorder="0" applyAlignment="0" applyProtection="0"/>
    <xf numFmtId="0" fontId="10" fillId="4" borderId="0" applyNumberFormat="0" applyFont="0" applyBorder="0" applyAlignment="0" applyProtection="0"/>
    <xf numFmtId="0" fontId="10" fillId="4" borderId="0" applyNumberFormat="0" applyFont="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2" fontId="10" fillId="0" borderId="0" applyFont="0" applyFill="0" applyBorder="0" applyAlignment="0" applyProtection="0"/>
    <xf numFmtId="2" fontId="10" fillId="0" borderId="0" applyFont="0" applyFill="0" applyBorder="0" applyAlignment="0" applyProtection="0"/>
    <xf numFmtId="2" fontId="10" fillId="0" borderId="0" applyFont="0" applyFill="0" applyBorder="0" applyAlignment="0" applyProtection="0"/>
    <xf numFmtId="2" fontId="10" fillId="0" borderId="0" applyFont="0" applyFill="0" applyBorder="0" applyAlignment="0" applyProtection="0"/>
    <xf numFmtId="2"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0" fontId="10" fillId="0" borderId="13" applyNumberFormat="0" applyFont="0" applyFill="0" applyAlignment="0" applyProtection="0"/>
    <xf numFmtId="0" fontId="10" fillId="0" borderId="13" applyNumberFormat="0" applyFont="0" applyFill="0" applyAlignment="0" applyProtection="0"/>
    <xf numFmtId="0" fontId="10" fillId="0" borderId="13" applyNumberFormat="0" applyFont="0" applyFill="0" applyAlignment="0" applyProtection="0"/>
    <xf numFmtId="0" fontId="10" fillId="0" borderId="13" applyNumberFormat="0" applyFont="0" applyFill="0" applyAlignment="0" applyProtection="0"/>
    <xf numFmtId="0" fontId="10" fillId="0" borderId="13" applyNumberFormat="0" applyFont="0" applyFill="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9" fillId="0" borderId="27" applyNumberFormat="0" applyFill="0" applyAlignment="0" applyProtection="0"/>
    <xf numFmtId="0" fontId="49" fillId="0" borderId="27" applyNumberFormat="0" applyFill="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6" fillId="0" borderId="0"/>
    <xf numFmtId="0" fontId="22" fillId="17" borderId="0" applyNumberFormat="0" applyBorder="0" applyAlignment="0" applyProtection="0"/>
    <xf numFmtId="0" fontId="6" fillId="0" borderId="0"/>
    <xf numFmtId="0" fontId="10" fillId="0" borderId="0"/>
    <xf numFmtId="0" fontId="36" fillId="18" borderId="0" applyNumberFormat="0" applyBorder="0" applyAlignment="0" applyProtection="0"/>
    <xf numFmtId="43" fontId="22" fillId="0" borderId="0" applyFont="0" applyFill="0" applyBorder="0" applyAlignment="0" applyProtection="0"/>
    <xf numFmtId="0" fontId="36" fillId="21" borderId="0" applyNumberFormat="0" applyBorder="0" applyAlignment="0" applyProtection="0"/>
    <xf numFmtId="0" fontId="36" fillId="21" borderId="0" applyNumberFormat="0" applyBorder="0" applyAlignment="0" applyProtection="0"/>
    <xf numFmtId="0" fontId="22" fillId="14" borderId="0" applyNumberFormat="0" applyBorder="0" applyAlignment="0" applyProtection="0"/>
    <xf numFmtId="0" fontId="22" fillId="12" borderId="0" applyNumberFormat="0" applyBorder="0" applyAlignment="0" applyProtection="0"/>
    <xf numFmtId="0" fontId="36" fillId="23"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5" borderId="0" applyNumberFormat="0" applyBorder="0" applyAlignment="0" applyProtection="0"/>
    <xf numFmtId="0" fontId="36" fillId="25" borderId="0" applyNumberFormat="0" applyBorder="0" applyAlignment="0" applyProtection="0"/>
    <xf numFmtId="0" fontId="42" fillId="0" borderId="22" applyNumberFormat="0" applyFill="0" applyAlignment="0" applyProtection="0"/>
    <xf numFmtId="0" fontId="37" fillId="9" borderId="0" applyNumberFormat="0" applyBorder="0" applyAlignment="0" applyProtection="0"/>
    <xf numFmtId="0" fontId="37" fillId="9" borderId="0" applyNumberFormat="0" applyBorder="0" applyAlignment="0" applyProtection="0"/>
    <xf numFmtId="0" fontId="38" fillId="26" borderId="19" applyNumberFormat="0" applyAlignment="0" applyProtection="0"/>
    <xf numFmtId="0" fontId="38" fillId="26" borderId="19" applyNumberFormat="0" applyAlignment="0" applyProtection="0"/>
    <xf numFmtId="0" fontId="21" fillId="27" borderId="20" applyNumberFormat="0" applyAlignment="0" applyProtection="0"/>
    <xf numFmtId="0" fontId="21" fillId="27" borderId="20" applyNumberFormat="0" applyAlignment="0" applyProtection="0"/>
    <xf numFmtId="0" fontId="43" fillId="0" borderId="23" applyNumberFormat="0" applyFill="0" applyAlignment="0" applyProtection="0"/>
    <xf numFmtId="0" fontId="43" fillId="0" borderId="23" applyNumberFormat="0" applyFill="0" applyAlignment="0" applyProtection="0"/>
    <xf numFmtId="43" fontId="10" fillId="0" borderId="0" applyFont="0" applyFill="0" applyBorder="0" applyAlignment="0" applyProtection="0"/>
    <xf numFmtId="43" fontId="15" fillId="0" borderId="0" applyFont="0" applyFill="0" applyBorder="0" applyAlignment="0" applyProtection="0"/>
    <xf numFmtId="43" fontId="10" fillId="0" borderId="0" applyFont="0" applyFill="0" applyBorder="0" applyAlignment="0" applyProtection="0"/>
    <xf numFmtId="43" fontId="15" fillId="0" borderId="0" applyFon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1" fillId="0" borderId="21" applyNumberFormat="0" applyFill="0" applyAlignment="0" applyProtection="0"/>
    <xf numFmtId="0" fontId="41" fillId="0" borderId="21" applyNumberFormat="0" applyFill="0" applyAlignment="0" applyProtection="0"/>
    <xf numFmtId="0" fontId="42" fillId="0" borderId="22" applyNumberFormat="0" applyFill="0" applyAlignment="0" applyProtection="0"/>
    <xf numFmtId="0" fontId="42" fillId="0" borderId="22" applyNumberFormat="0" applyFill="0" applyAlignment="0" applyProtection="0"/>
    <xf numFmtId="0" fontId="43" fillId="0" borderId="23" applyNumberFormat="0" applyFill="0" applyAlignment="0" applyProtection="0"/>
    <xf numFmtId="0" fontId="43" fillId="0" borderId="23" applyNumberFormat="0" applyFill="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15" fillId="0" borderId="0"/>
    <xf numFmtId="0" fontId="15" fillId="0" borderId="0"/>
    <xf numFmtId="0" fontId="15" fillId="0" borderId="0"/>
    <xf numFmtId="0" fontId="15" fillId="0" borderId="0"/>
    <xf numFmtId="0" fontId="44" fillId="13" borderId="19" applyNumberFormat="0" applyAlignment="0" applyProtection="0"/>
    <xf numFmtId="0" fontId="45" fillId="0" borderId="24" applyNumberFormat="0" applyFill="0" applyAlignment="0" applyProtection="0"/>
    <xf numFmtId="0" fontId="45" fillId="0" borderId="24" applyNumberFormat="0" applyFill="0" applyAlignment="0" applyProtection="0"/>
    <xf numFmtId="0" fontId="6" fillId="0" borderId="0"/>
    <xf numFmtId="0" fontId="46" fillId="28" borderId="0" applyNumberFormat="0" applyBorder="0" applyAlignment="0" applyProtection="0"/>
    <xf numFmtId="0" fontId="44" fillId="13" borderId="19" applyNumberFormat="0" applyAlignment="0" applyProtection="0"/>
    <xf numFmtId="0" fontId="44" fillId="13" borderId="19" applyNumberFormat="0" applyAlignment="0" applyProtection="0"/>
    <xf numFmtId="0" fontId="45" fillId="0" borderId="24" applyNumberFormat="0" applyFill="0" applyAlignment="0" applyProtection="0"/>
    <xf numFmtId="0" fontId="45" fillId="0" borderId="24" applyNumberFormat="0" applyFill="0" applyAlignment="0" applyProtection="0"/>
    <xf numFmtId="0" fontId="46" fillId="28" borderId="0" applyNumberFormat="0" applyBorder="0" applyAlignment="0" applyProtection="0"/>
    <xf numFmtId="0" fontId="46" fillId="28" borderId="0" applyNumberFormat="0" applyBorder="0" applyAlignment="0" applyProtection="0"/>
    <xf numFmtId="0" fontId="15" fillId="0" borderId="0"/>
    <xf numFmtId="0" fontId="10" fillId="0" borderId="0"/>
    <xf numFmtId="0" fontId="51" fillId="0" borderId="0"/>
    <xf numFmtId="0" fontId="10" fillId="0" borderId="0"/>
    <xf numFmtId="0" fontId="10" fillId="0" borderId="0"/>
    <xf numFmtId="0" fontId="51" fillId="0" borderId="0"/>
    <xf numFmtId="0" fontId="10" fillId="0" borderId="0"/>
    <xf numFmtId="0" fontId="6" fillId="0" borderId="0"/>
    <xf numFmtId="0" fontId="15" fillId="0" borderId="0"/>
    <xf numFmtId="0" fontId="51" fillId="0" borderId="0"/>
    <xf numFmtId="0" fontId="15" fillId="0" borderId="0"/>
    <xf numFmtId="0" fontId="51" fillId="0" borderId="0"/>
    <xf numFmtId="0" fontId="6" fillId="0" borderId="0"/>
    <xf numFmtId="0" fontId="51" fillId="0" borderId="0"/>
    <xf numFmtId="0" fontId="15" fillId="0" borderId="0"/>
    <xf numFmtId="0" fontId="51" fillId="0" borderId="0"/>
    <xf numFmtId="0" fontId="15" fillId="0" borderId="0"/>
    <xf numFmtId="0" fontId="51" fillId="0" borderId="0"/>
    <xf numFmtId="0" fontId="6" fillId="0" borderId="0"/>
    <xf numFmtId="0" fontId="15" fillId="0" borderId="0"/>
    <xf numFmtId="0" fontId="51" fillId="0" borderId="0"/>
    <xf numFmtId="0" fontId="15" fillId="0" borderId="0"/>
    <xf numFmtId="0" fontId="51" fillId="0" borderId="0"/>
    <xf numFmtId="0" fontId="15" fillId="0" borderId="0"/>
    <xf numFmtId="0" fontId="10" fillId="0" borderId="0"/>
    <xf numFmtId="0" fontId="6" fillId="0" borderId="0"/>
    <xf numFmtId="0" fontId="15" fillId="0" borderId="0"/>
    <xf numFmtId="0" fontId="15" fillId="0" borderId="0"/>
    <xf numFmtId="0" fontId="15" fillId="0" borderId="0"/>
    <xf numFmtId="0" fontId="15" fillId="0" borderId="0"/>
    <xf numFmtId="0" fontId="10" fillId="0" borderId="0"/>
    <xf numFmtId="0" fontId="46" fillId="28" borderId="0" applyNumberFormat="0" applyBorder="0" applyAlignment="0" applyProtection="0"/>
    <xf numFmtId="0" fontId="46" fillId="28" borderId="0" applyNumberFormat="0" applyBorder="0" applyAlignment="0" applyProtection="0"/>
    <xf numFmtId="0" fontId="45" fillId="0" borderId="24" applyNumberFormat="0" applyFill="0" applyAlignment="0" applyProtection="0"/>
    <xf numFmtId="0" fontId="45" fillId="0" borderId="24" applyNumberFormat="0" applyFill="0" applyAlignment="0" applyProtection="0"/>
    <xf numFmtId="0" fontId="44" fillId="13" borderId="19" applyNumberFormat="0" applyAlignment="0" applyProtection="0"/>
    <xf numFmtId="0" fontId="44" fillId="13" borderId="19" applyNumberFormat="0" applyAlignment="0" applyProtection="0"/>
    <xf numFmtId="0" fontId="51" fillId="0" borderId="0"/>
    <xf numFmtId="0" fontId="51" fillId="0" borderId="0"/>
    <xf numFmtId="0" fontId="15" fillId="0" borderId="0"/>
    <xf numFmtId="0" fontId="15" fillId="0" borderId="0"/>
    <xf numFmtId="0" fontId="6" fillId="0" borderId="0"/>
    <xf numFmtId="0" fontId="43" fillId="0" borderId="0" applyNumberFormat="0" applyFill="0" applyBorder="0" applyAlignment="0" applyProtection="0"/>
    <xf numFmtId="0" fontId="43" fillId="0" borderId="0" applyNumberFormat="0" applyFill="0" applyBorder="0" applyAlignment="0" applyProtection="0"/>
    <xf numFmtId="0" fontId="43" fillId="0" borderId="23" applyNumberFormat="0" applyFill="0" applyAlignment="0" applyProtection="0"/>
    <xf numFmtId="0" fontId="43" fillId="0" borderId="23" applyNumberFormat="0" applyFill="0" applyAlignment="0" applyProtection="0"/>
    <xf numFmtId="0" fontId="42" fillId="0" borderId="22" applyNumberFormat="0" applyFill="0" applyAlignment="0" applyProtection="0"/>
    <xf numFmtId="0" fontId="42" fillId="0" borderId="22" applyNumberFormat="0" applyFill="0" applyAlignment="0" applyProtection="0"/>
    <xf numFmtId="0" fontId="41" fillId="0" borderId="21" applyNumberFormat="0" applyFill="0" applyAlignment="0" applyProtection="0"/>
    <xf numFmtId="0" fontId="41" fillId="0" borderId="21" applyNumberFormat="0" applyFill="0" applyAlignment="0" applyProtection="0"/>
    <xf numFmtId="0" fontId="15" fillId="0" borderId="0"/>
    <xf numFmtId="0" fontId="15" fillId="0" borderId="0"/>
    <xf numFmtId="0" fontId="15" fillId="0" borderId="0"/>
    <xf numFmtId="0" fontId="15" fillId="0" borderId="0"/>
    <xf numFmtId="0" fontId="15" fillId="0" borderId="0"/>
    <xf numFmtId="0" fontId="40" fillId="10" borderId="0" applyNumberFormat="0" applyBorder="0" applyAlignment="0" applyProtection="0"/>
    <xf numFmtId="0" fontId="40" fillId="10" borderId="0" applyNumberFormat="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10" fillId="29" borderId="25" applyNumberFormat="0" applyFont="0" applyAlignment="0" applyProtection="0"/>
    <xf numFmtId="0" fontId="10" fillId="29" borderId="25" applyNumberFormat="0" applyFont="0" applyAlignment="0" applyProtection="0"/>
    <xf numFmtId="0" fontId="47" fillId="26" borderId="26" applyNumberFormat="0" applyAlignment="0" applyProtection="0"/>
    <xf numFmtId="0" fontId="47" fillId="26" borderId="26" applyNumberFormat="0" applyAlignment="0" applyProtection="0"/>
    <xf numFmtId="43" fontId="15" fillId="0" borderId="0" applyFont="0" applyFill="0" applyBorder="0" applyAlignment="0" applyProtection="0"/>
    <xf numFmtId="9" fontId="22" fillId="0" borderId="0" applyFont="0" applyFill="0" applyBorder="0" applyAlignment="0" applyProtection="0"/>
    <xf numFmtId="0" fontId="15" fillId="0" borderId="0"/>
    <xf numFmtId="0" fontId="15" fillId="0" borderId="0"/>
    <xf numFmtId="0" fontId="15" fillId="0" borderId="0"/>
    <xf numFmtId="43" fontId="15" fillId="0" borderId="0" applyFont="0" applyFill="0" applyBorder="0" applyAlignment="0" applyProtection="0"/>
    <xf numFmtId="43" fontId="10" fillId="0" borderId="0" applyFont="0" applyFill="0" applyBorder="0" applyAlignment="0" applyProtection="0"/>
    <xf numFmtId="43" fontId="15" fillId="0" borderId="0" applyFont="0" applyFill="0" applyBorder="0" applyAlignment="0" applyProtection="0"/>
    <xf numFmtId="43" fontId="10" fillId="0" borderId="0" applyFont="0" applyFill="0" applyBorder="0" applyAlignment="0" applyProtection="0"/>
    <xf numFmtId="0" fontId="21" fillId="27" borderId="20" applyNumberFormat="0" applyAlignment="0" applyProtection="0"/>
    <xf numFmtId="0" fontId="21" fillId="27" borderId="20" applyNumberFormat="0" applyAlignment="0" applyProtection="0"/>
    <xf numFmtId="0" fontId="38" fillId="26" borderId="19" applyNumberFormat="0" applyAlignment="0" applyProtection="0"/>
    <xf numFmtId="0" fontId="38" fillId="26" borderId="19" applyNumberFormat="0" applyAlignment="0" applyProtection="0"/>
    <xf numFmtId="0" fontId="37" fillId="9" borderId="0" applyNumberFormat="0" applyBorder="0" applyAlignment="0" applyProtection="0"/>
    <xf numFmtId="0" fontId="37" fillId="9" borderId="0" applyNumberFormat="0" applyBorder="0" applyAlignment="0" applyProtection="0"/>
    <xf numFmtId="0" fontId="36" fillId="25" borderId="0" applyNumberFormat="0" applyBorder="0" applyAlignment="0" applyProtection="0"/>
    <xf numFmtId="0" fontId="36" fillId="25"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15" fillId="0" borderId="0"/>
    <xf numFmtId="0" fontId="48" fillId="0" borderId="0" applyNumberFormat="0" applyFill="0" applyBorder="0" applyAlignment="0" applyProtection="0"/>
    <xf numFmtId="0" fontId="48" fillId="0" borderId="0" applyNumberFormat="0" applyFill="0" applyBorder="0" applyAlignment="0" applyProtection="0"/>
    <xf numFmtId="0" fontId="49" fillId="0" borderId="27" applyNumberFormat="0" applyFill="0" applyAlignment="0" applyProtection="0"/>
    <xf numFmtId="0" fontId="49" fillId="0" borderId="27" applyNumberFormat="0" applyFill="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6" fillId="0" borderId="0"/>
    <xf numFmtId="0" fontId="6" fillId="0" borderId="0"/>
    <xf numFmtId="0" fontId="51" fillId="0" borderId="0"/>
    <xf numFmtId="0" fontId="41" fillId="0" borderId="21" applyNumberFormat="0" applyFill="0" applyAlignment="0" applyProtection="0"/>
    <xf numFmtId="0" fontId="42" fillId="0" borderId="22" applyNumberFormat="0" applyFill="0" applyAlignment="0" applyProtection="0"/>
    <xf numFmtId="43"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0" fillId="29" borderId="25" applyNumberFormat="0" applyFont="0" applyAlignment="0" applyProtection="0"/>
    <xf numFmtId="0" fontId="10" fillId="29" borderId="25" applyNumberFormat="0" applyFont="0" applyAlignment="0" applyProtection="0"/>
    <xf numFmtId="0" fontId="47" fillId="26" borderId="26" applyNumberFormat="0" applyAlignment="0" applyProtection="0"/>
    <xf numFmtId="0" fontId="47" fillId="26" borderId="26" applyNumberFormat="0" applyAlignment="0" applyProtection="0"/>
    <xf numFmtId="43" fontId="15" fillId="0" borderId="0" applyFont="0" applyFill="0" applyBorder="0" applyAlignment="0" applyProtection="0"/>
    <xf numFmtId="9" fontId="22" fillId="0" borderId="0" applyFont="0" applyFill="0" applyBorder="0" applyAlignment="0" applyProtection="0"/>
    <xf numFmtId="43" fontId="10" fillId="0" borderId="0" applyFont="0" applyFill="0" applyBorder="0" applyAlignment="0" applyProtection="0"/>
    <xf numFmtId="43" fontId="15" fillId="0" borderId="0" applyFont="0" applyFill="0" applyBorder="0" applyAlignment="0" applyProtection="0"/>
    <xf numFmtId="43" fontId="10" fillId="0" borderId="0" applyFont="0" applyFill="0" applyBorder="0" applyAlignment="0" applyProtection="0"/>
    <xf numFmtId="0" fontId="21" fillId="27" borderId="20" applyNumberFormat="0" applyAlignment="0" applyProtection="0"/>
    <xf numFmtId="0" fontId="21" fillId="27" borderId="20" applyNumberFormat="0" applyAlignment="0" applyProtection="0"/>
    <xf numFmtId="0" fontId="38" fillId="26" borderId="19" applyNumberFormat="0" applyAlignment="0" applyProtection="0"/>
    <xf numFmtId="0" fontId="38" fillId="26" borderId="19" applyNumberFormat="0" applyAlignment="0" applyProtection="0"/>
    <xf numFmtId="0" fontId="37" fillId="9" borderId="0" applyNumberFormat="0" applyBorder="0" applyAlignment="0" applyProtection="0"/>
    <xf numFmtId="0" fontId="37" fillId="9" borderId="0" applyNumberFormat="0" applyBorder="0" applyAlignment="0" applyProtection="0"/>
    <xf numFmtId="0" fontId="36" fillId="25" borderId="0" applyNumberFormat="0" applyBorder="0" applyAlignment="0" applyProtection="0"/>
    <xf numFmtId="0" fontId="36" fillId="25"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9" fillId="0" borderId="27" applyNumberFormat="0" applyFill="0" applyAlignment="0" applyProtection="0"/>
    <xf numFmtId="0" fontId="49" fillId="0" borderId="27" applyNumberFormat="0" applyFill="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6" fillId="0" borderId="0"/>
    <xf numFmtId="0" fontId="44" fillId="13" borderId="19" applyNumberFormat="0" applyAlignment="0" applyProtection="0"/>
    <xf numFmtId="0" fontId="6" fillId="0" borderId="0"/>
    <xf numFmtId="0" fontId="46" fillId="28"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0" fillId="29" borderId="25" applyNumberFormat="0" applyFont="0" applyAlignment="0" applyProtection="0"/>
    <xf numFmtId="0" fontId="10" fillId="29" borderId="25" applyNumberFormat="0" applyFont="0" applyAlignment="0" applyProtection="0"/>
    <xf numFmtId="0" fontId="47" fillId="26" borderId="26" applyNumberFormat="0" applyAlignment="0" applyProtection="0"/>
    <xf numFmtId="0" fontId="47" fillId="26" borderId="26" applyNumberFormat="0" applyAlignment="0" applyProtection="0"/>
    <xf numFmtId="9" fontId="22" fillId="0" borderId="0" applyFont="0" applyFill="0" applyBorder="0" applyAlignment="0" applyProtection="0"/>
    <xf numFmtId="0" fontId="6" fillId="0" borderId="0"/>
    <xf numFmtId="0" fontId="6" fillId="0" borderId="0"/>
    <xf numFmtId="0" fontId="10" fillId="0" borderId="0"/>
    <xf numFmtId="0" fontId="6" fillId="0" borderId="0"/>
    <xf numFmtId="0" fontId="6" fillId="0" borderId="0"/>
    <xf numFmtId="0" fontId="6"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6" fillId="0" borderId="0"/>
    <xf numFmtId="0" fontId="48" fillId="0" borderId="0" applyNumberFormat="0" applyFill="0" applyBorder="0" applyAlignment="0" applyProtection="0"/>
    <xf numFmtId="0" fontId="48" fillId="0" borderId="0" applyNumberFormat="0" applyFill="0" applyBorder="0" applyAlignment="0" applyProtection="0"/>
    <xf numFmtId="0" fontId="49" fillId="0" borderId="27" applyNumberFormat="0" applyFill="0" applyAlignment="0" applyProtection="0"/>
    <xf numFmtId="0" fontId="49" fillId="0" borderId="27" applyNumberFormat="0" applyFill="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6" fillId="0" borderId="0"/>
    <xf numFmtId="0" fontId="6" fillId="0" borderId="0"/>
    <xf numFmtId="0" fontId="6" fillId="0" borderId="0"/>
    <xf numFmtId="0" fontId="10" fillId="0" borderId="0"/>
    <xf numFmtId="0" fontId="22" fillId="13" borderId="0" applyNumberFormat="0" applyBorder="0" applyAlignment="0" applyProtection="0"/>
    <xf numFmtId="0" fontId="36" fillId="18" borderId="0" applyNumberFormat="0" applyBorder="0" applyAlignment="0" applyProtection="0"/>
    <xf numFmtId="0" fontId="6" fillId="0" borderId="0"/>
    <xf numFmtId="0" fontId="6" fillId="0" borderId="0"/>
    <xf numFmtId="43" fontId="10" fillId="0" borderId="0" applyFont="0" applyFill="0" applyBorder="0" applyAlignment="0" applyProtection="0"/>
    <xf numFmtId="0" fontId="10" fillId="0" borderId="0"/>
    <xf numFmtId="0" fontId="6" fillId="0" borderId="0"/>
    <xf numFmtId="43" fontId="10" fillId="0" borderId="0" applyFont="0" applyFill="0" applyBorder="0" applyAlignment="0" applyProtection="0"/>
    <xf numFmtId="0" fontId="22" fillId="9" borderId="0" applyNumberFormat="0" applyBorder="0" applyAlignment="0" applyProtection="0"/>
    <xf numFmtId="0" fontId="22" fillId="11"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10" fillId="0" borderId="0"/>
    <xf numFmtId="0" fontId="36" fillId="16" borderId="0" applyNumberFormat="0" applyBorder="0" applyAlignment="0" applyProtection="0"/>
    <xf numFmtId="0" fontId="36" fillId="20" borderId="0" applyNumberFormat="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7" fillId="9" borderId="0" applyNumberFormat="0" applyBorder="0" applyAlignment="0" applyProtection="0"/>
    <xf numFmtId="0" fontId="6" fillId="0" borderId="0"/>
    <xf numFmtId="0" fontId="6" fillId="0" borderId="0"/>
    <xf numFmtId="0" fontId="6" fillId="0" borderId="0"/>
    <xf numFmtId="0" fontId="10" fillId="0" borderId="0"/>
    <xf numFmtId="0" fontId="10" fillId="0" borderId="0"/>
    <xf numFmtId="0" fontId="36" fillId="24" borderId="0" applyNumberFormat="0" applyBorder="0" applyAlignment="0" applyProtection="0"/>
    <xf numFmtId="0" fontId="6" fillId="0" borderId="0"/>
    <xf numFmtId="0" fontId="6" fillId="0" borderId="0"/>
    <xf numFmtId="0" fontId="10" fillId="0" borderId="0"/>
    <xf numFmtId="0" fontId="6" fillId="0" borderId="0"/>
    <xf numFmtId="0" fontId="10" fillId="0" borderId="0"/>
    <xf numFmtId="0" fontId="10" fillId="0" borderId="0"/>
    <xf numFmtId="0" fontId="36" fillId="20" borderId="0" applyNumberFormat="0" applyBorder="0" applyAlignment="0" applyProtection="0"/>
    <xf numFmtId="0" fontId="36" fillId="19" borderId="0" applyNumberFormat="0" applyBorder="0" applyAlignment="0" applyProtection="0"/>
    <xf numFmtId="0" fontId="36" fillId="22" borderId="0" applyNumberFormat="0" applyBorder="0" applyAlignment="0" applyProtection="0"/>
    <xf numFmtId="0" fontId="22" fillId="11" borderId="0" applyNumberFormat="0" applyBorder="0" applyAlignment="0" applyProtection="0"/>
    <xf numFmtId="0" fontId="6" fillId="0" borderId="0"/>
    <xf numFmtId="0" fontId="6" fillId="0" borderId="0"/>
    <xf numFmtId="0" fontId="22" fillId="14" borderId="0" applyNumberFormat="0" applyBorder="0" applyAlignment="0" applyProtection="0"/>
    <xf numFmtId="0" fontId="41" fillId="0" borderId="21" applyNumberFormat="0" applyFill="0" applyAlignment="0" applyProtection="0"/>
    <xf numFmtId="0" fontId="35" fillId="0" borderId="0" applyNumberFormat="0" applyFill="0" applyBorder="0" applyAlignment="0" applyProtection="0">
      <alignment vertical="top"/>
      <protection locked="0"/>
    </xf>
    <xf numFmtId="0" fontId="21" fillId="27" borderId="20" applyNumberFormat="0" applyAlignment="0" applyProtection="0"/>
    <xf numFmtId="43" fontId="10" fillId="0" borderId="0" applyFont="0" applyFill="0" applyBorder="0" applyAlignment="0" applyProtection="0"/>
    <xf numFmtId="0" fontId="6" fillId="0" borderId="0"/>
    <xf numFmtId="0" fontId="22" fillId="12" borderId="0" applyNumberFormat="0" applyBorder="0" applyAlignment="0" applyProtection="0"/>
    <xf numFmtId="0" fontId="43" fillId="0" borderId="23" applyNumberFormat="0" applyFill="0" applyAlignment="0" applyProtection="0"/>
    <xf numFmtId="0" fontId="6" fillId="0" borderId="0"/>
    <xf numFmtId="0" fontId="10" fillId="0" borderId="0"/>
    <xf numFmtId="0" fontId="36" fillId="15" borderId="0" applyNumberFormat="0" applyBorder="0" applyAlignment="0" applyProtection="0"/>
    <xf numFmtId="0" fontId="42" fillId="0" borderId="22" applyNumberFormat="0" applyFill="0" applyAlignment="0" applyProtection="0"/>
    <xf numFmtId="0" fontId="22" fillId="8" borderId="0" applyNumberFormat="0" applyBorder="0" applyAlignment="0" applyProtection="0"/>
    <xf numFmtId="0" fontId="6" fillId="0" borderId="0"/>
    <xf numFmtId="0" fontId="6" fillId="0" borderId="0"/>
    <xf numFmtId="0" fontId="22" fillId="10" borderId="0" applyNumberFormat="0" applyBorder="0" applyAlignment="0" applyProtection="0"/>
    <xf numFmtId="0" fontId="22" fillId="15" borderId="0" applyNumberFormat="0" applyBorder="0" applyAlignment="0" applyProtection="0"/>
    <xf numFmtId="0" fontId="40" fillId="10" borderId="0" applyNumberFormat="0" applyBorder="0" applyAlignment="0" applyProtection="0"/>
    <xf numFmtId="0" fontId="21" fillId="27" borderId="20" applyNumberFormat="0" applyAlignment="0" applyProtection="0"/>
    <xf numFmtId="0" fontId="38" fillId="26" borderId="19" applyNumberFormat="0" applyAlignment="0" applyProtection="0"/>
    <xf numFmtId="0" fontId="36" fillId="25" borderId="0" applyNumberFormat="0" applyBorder="0" applyAlignment="0" applyProtection="0"/>
    <xf numFmtId="0" fontId="36" fillId="23" borderId="0" applyNumberFormat="0" applyBorder="0" applyAlignment="0" applyProtection="0"/>
    <xf numFmtId="0" fontId="36" fillId="21" borderId="0" applyNumberFormat="0" applyBorder="0" applyAlignment="0" applyProtection="0"/>
    <xf numFmtId="0" fontId="6" fillId="0" borderId="0"/>
    <xf numFmtId="0" fontId="6" fillId="0" borderId="0"/>
    <xf numFmtId="0" fontId="36" fillId="19" borderId="0" applyNumberFormat="0" applyBorder="0" applyAlignment="0" applyProtection="0"/>
    <xf numFmtId="0" fontId="22" fillId="14" borderId="0" applyNumberFormat="0" applyBorder="0" applyAlignment="0" applyProtection="0"/>
    <xf numFmtId="0" fontId="39" fillId="0" borderId="0" applyNumberFormat="0" applyFill="0" applyBorder="0" applyAlignment="0" applyProtection="0"/>
    <xf numFmtId="0" fontId="40" fillId="10" borderId="0" applyNumberFormat="0" applyBorder="0" applyAlignment="0" applyProtection="0"/>
    <xf numFmtId="0" fontId="41" fillId="0" borderId="21" applyNumberFormat="0" applyFill="0" applyAlignment="0" applyProtection="0"/>
    <xf numFmtId="0" fontId="42" fillId="0" borderId="22" applyNumberFormat="0" applyFill="0" applyAlignment="0" applyProtection="0"/>
    <xf numFmtId="0" fontId="43" fillId="0" borderId="23" applyNumberFormat="0" applyFill="0" applyAlignment="0" applyProtection="0"/>
    <xf numFmtId="0" fontId="43" fillId="0" borderId="0" applyNumberFormat="0" applyFill="0" applyBorder="0" applyAlignment="0" applyProtection="0"/>
    <xf numFmtId="0" fontId="44" fillId="13" borderId="19" applyNumberFormat="0" applyAlignment="0" applyProtection="0"/>
    <xf numFmtId="0" fontId="36" fillId="25" borderId="0" applyNumberFormat="0" applyBorder="0" applyAlignment="0" applyProtection="0"/>
    <xf numFmtId="0" fontId="36" fillId="20" borderId="0" applyNumberFormat="0" applyBorder="0" applyAlignment="0" applyProtection="0"/>
    <xf numFmtId="0" fontId="35" fillId="0" borderId="0" applyNumberFormat="0" applyFill="0" applyBorder="0" applyAlignment="0" applyProtection="0">
      <alignment vertical="top"/>
      <protection locked="0"/>
    </xf>
    <xf numFmtId="0" fontId="44" fillId="13" borderId="19" applyNumberFormat="0" applyAlignment="0" applyProtection="0"/>
    <xf numFmtId="0" fontId="45" fillId="0" borderId="24" applyNumberFormat="0" applyFill="0" applyAlignment="0" applyProtection="0"/>
    <xf numFmtId="0" fontId="46" fillId="28" borderId="0" applyNumberFormat="0" applyBorder="0" applyAlignment="0" applyProtection="0"/>
    <xf numFmtId="0" fontId="36" fillId="19" borderId="0" applyNumberFormat="0" applyBorder="0" applyAlignment="0" applyProtection="0"/>
    <xf numFmtId="0" fontId="10" fillId="0" borderId="0"/>
    <xf numFmtId="0" fontId="36" fillId="21" borderId="0" applyNumberFormat="0" applyBorder="0" applyAlignment="0" applyProtection="0"/>
    <xf numFmtId="0" fontId="36" fillId="15" borderId="0" applyNumberFormat="0" applyBorder="0" applyAlignment="0" applyProtection="0"/>
    <xf numFmtId="0" fontId="36" fillId="18" borderId="0" applyNumberFormat="0" applyBorder="0" applyAlignment="0" applyProtection="0"/>
    <xf numFmtId="0" fontId="22" fillId="17" borderId="0" applyNumberFormat="0" applyBorder="0" applyAlignment="0" applyProtection="0"/>
    <xf numFmtId="0" fontId="22" fillId="14" borderId="0" applyNumberFormat="0" applyBorder="0" applyAlignment="0" applyProtection="0"/>
    <xf numFmtId="0" fontId="22" fillId="11" borderId="0" applyNumberFormat="0" applyBorder="0" applyAlignment="0" applyProtection="0"/>
    <xf numFmtId="0" fontId="22" fillId="16" borderId="0" applyNumberFormat="0" applyBorder="0" applyAlignment="0" applyProtection="0"/>
    <xf numFmtId="0" fontId="22" fillId="15" borderId="0" applyNumberFormat="0" applyBorder="0" applyAlignment="0" applyProtection="0"/>
    <xf numFmtId="0" fontId="10" fillId="29" borderId="25" applyNumberFormat="0" applyFont="0" applyAlignment="0" applyProtection="0"/>
    <xf numFmtId="0" fontId="47" fillId="26" borderId="26" applyNumberFormat="0" applyAlignment="0" applyProtection="0"/>
    <xf numFmtId="0" fontId="22" fillId="14" borderId="0" applyNumberFormat="0" applyBorder="0" applyAlignment="0" applyProtection="0"/>
    <xf numFmtId="0" fontId="22" fillId="12" borderId="0" applyNumberFormat="0" applyBorder="0" applyAlignment="0" applyProtection="0"/>
    <xf numFmtId="0" fontId="22" fillId="11" borderId="0" applyNumberFormat="0" applyBorder="0" applyAlignment="0" applyProtection="0"/>
    <xf numFmtId="0" fontId="22" fillId="10" borderId="0" applyNumberFormat="0" applyBorder="0" applyAlignment="0" applyProtection="0"/>
    <xf numFmtId="0" fontId="22" fillId="9" borderId="0" applyNumberFormat="0" applyBorder="0" applyAlignment="0" applyProtection="0"/>
    <xf numFmtId="0" fontId="22" fillId="8" borderId="0" applyNumberFormat="0" applyBorder="0" applyAlignment="0" applyProtection="0"/>
    <xf numFmtId="0" fontId="10" fillId="0" borderId="0"/>
    <xf numFmtId="0" fontId="21" fillId="27" borderId="20" applyNumberFormat="0" applyAlignment="0" applyProtection="0"/>
    <xf numFmtId="0" fontId="36" fillId="25" borderId="0" applyNumberFormat="0" applyBorder="0" applyAlignment="0" applyProtection="0"/>
    <xf numFmtId="0" fontId="10" fillId="0" borderId="0"/>
    <xf numFmtId="0" fontId="48" fillId="0" borderId="0" applyNumberFormat="0" applyFill="0" applyBorder="0" applyAlignment="0" applyProtection="0"/>
    <xf numFmtId="0" fontId="49" fillId="0" borderId="27" applyNumberFormat="0" applyFill="0" applyAlignment="0" applyProtection="0"/>
    <xf numFmtId="0" fontId="50" fillId="0" borderId="0" applyNumberFormat="0" applyFill="0" applyBorder="0" applyAlignment="0" applyProtection="0"/>
    <xf numFmtId="0" fontId="6" fillId="0" borderId="0"/>
    <xf numFmtId="0" fontId="40" fillId="10" borderId="0" applyNumberFormat="0" applyBorder="0" applyAlignment="0" applyProtection="0"/>
    <xf numFmtId="9" fontId="22" fillId="0" borderId="0" applyFont="0" applyFill="0" applyBorder="0" applyAlignment="0" applyProtection="0"/>
    <xf numFmtId="0" fontId="36" fillId="19" borderId="0" applyNumberFormat="0" applyBorder="0" applyAlignment="0" applyProtection="0"/>
    <xf numFmtId="0" fontId="6" fillId="0" borderId="0"/>
    <xf numFmtId="0" fontId="36" fillId="24" borderId="0" applyNumberFormat="0" applyBorder="0" applyAlignment="0" applyProtection="0"/>
    <xf numFmtId="0" fontId="6" fillId="0" borderId="0"/>
    <xf numFmtId="0" fontId="10" fillId="0" borderId="0"/>
    <xf numFmtId="0" fontId="38" fillId="26" borderId="19" applyNumberFormat="0" applyAlignment="0" applyProtection="0"/>
    <xf numFmtId="0" fontId="39" fillId="0" borderId="0" applyNumberFormat="0" applyFill="0" applyBorder="0" applyAlignment="0" applyProtection="0"/>
    <xf numFmtId="43" fontId="10" fillId="0" borderId="0" applyFont="0" applyFill="0" applyBorder="0" applyAlignment="0" applyProtection="0"/>
    <xf numFmtId="0" fontId="37" fillId="9" borderId="0" applyNumberFormat="0" applyBorder="0" applyAlignment="0" applyProtection="0"/>
    <xf numFmtId="0" fontId="36" fillId="23" borderId="0" applyNumberFormat="0" applyBorder="0" applyAlignment="0" applyProtection="0"/>
    <xf numFmtId="0" fontId="36" fillId="20" borderId="0" applyNumberFormat="0" applyBorder="0" applyAlignment="0" applyProtection="0"/>
    <xf numFmtId="0" fontId="6" fillId="0" borderId="0"/>
    <xf numFmtId="0" fontId="36" fillId="16" borderId="0" applyNumberFormat="0" applyBorder="0" applyAlignment="0" applyProtection="0"/>
    <xf numFmtId="0" fontId="22" fillId="13" borderId="0" applyNumberFormat="0" applyBorder="0" applyAlignment="0" applyProtection="0"/>
    <xf numFmtId="0" fontId="6" fillId="0" borderId="0"/>
    <xf numFmtId="0" fontId="36" fillId="22" borderId="0" applyNumberFormat="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23" applyNumberFormat="0" applyFill="0" applyAlignment="0" applyProtection="0"/>
    <xf numFmtId="0" fontId="42" fillId="0" borderId="22" applyNumberFormat="0" applyFill="0" applyAlignment="0" applyProtection="0"/>
    <xf numFmtId="0" fontId="35" fillId="0" borderId="0" applyNumberFormat="0" applyFill="0" applyBorder="0" applyAlignment="0" applyProtection="0">
      <alignment vertical="top"/>
      <protection locked="0"/>
    </xf>
    <xf numFmtId="0" fontId="44" fillId="13" borderId="19" applyNumberFormat="0" applyAlignment="0" applyProtection="0"/>
    <xf numFmtId="0" fontId="45" fillId="0" borderId="24" applyNumberFormat="0" applyFill="0" applyAlignment="0" applyProtection="0"/>
    <xf numFmtId="0" fontId="46" fillId="28" borderId="0" applyNumberFormat="0" applyBorder="0" applyAlignment="0" applyProtection="0"/>
    <xf numFmtId="0" fontId="41" fillId="0" borderId="21" applyNumberFormat="0" applyFill="0" applyAlignment="0" applyProtection="0"/>
    <xf numFmtId="0" fontId="10" fillId="0" borderId="0"/>
    <xf numFmtId="0" fontId="43" fillId="0" borderId="23" applyNumberFormat="0" applyFill="0" applyAlignment="0" applyProtection="0"/>
    <xf numFmtId="0" fontId="37" fillId="9" borderId="0" applyNumberFormat="0" applyBorder="0" applyAlignment="0" applyProtection="0"/>
    <xf numFmtId="0" fontId="41" fillId="0" borderId="21" applyNumberFormat="0" applyFill="0" applyAlignment="0" applyProtection="0"/>
    <xf numFmtId="0" fontId="36" fillId="25" borderId="0" applyNumberFormat="0" applyBorder="0" applyAlignment="0" applyProtection="0"/>
    <xf numFmtId="0" fontId="36" fillId="20" borderId="0" applyNumberFormat="0" applyBorder="0" applyAlignment="0" applyProtection="0"/>
    <xf numFmtId="0" fontId="36" fillId="19" borderId="0" applyNumberFormat="0" applyBorder="0" applyAlignment="0" applyProtection="0"/>
    <xf numFmtId="0" fontId="36" fillId="24" borderId="0" applyNumberFormat="0" applyBorder="0" applyAlignment="0" applyProtection="0"/>
    <xf numFmtId="0" fontId="36" fillId="23" borderId="0" applyNumberFormat="0" applyBorder="0" applyAlignment="0" applyProtection="0"/>
    <xf numFmtId="0" fontId="36" fillId="22" borderId="0" applyNumberFormat="0" applyBorder="0" applyAlignment="0" applyProtection="0"/>
    <xf numFmtId="0" fontId="36" fillId="21" borderId="0" applyNumberFormat="0" applyBorder="0" applyAlignment="0" applyProtection="0"/>
    <xf numFmtId="0" fontId="10" fillId="29" borderId="25" applyNumberFormat="0" applyFont="0" applyAlignment="0" applyProtection="0"/>
    <xf numFmtId="0" fontId="47" fillId="26" borderId="26" applyNumberFormat="0" applyAlignment="0" applyProtection="0"/>
    <xf numFmtId="0" fontId="36" fillId="20" borderId="0" applyNumberFormat="0" applyBorder="0" applyAlignment="0" applyProtection="0"/>
    <xf numFmtId="0" fontId="36" fillId="16" borderId="0" applyNumberFormat="0" applyBorder="0" applyAlignment="0" applyProtection="0"/>
    <xf numFmtId="0" fontId="36" fillId="15" borderId="0" applyNumberFormat="0" applyBorder="0" applyAlignment="0" applyProtection="0"/>
    <xf numFmtId="0" fontId="36" fillId="18" borderId="0" applyNumberFormat="0" applyBorder="0" applyAlignment="0" applyProtection="0"/>
    <xf numFmtId="0" fontId="22" fillId="17" borderId="0" applyNumberFormat="0" applyBorder="0" applyAlignment="0" applyProtection="0"/>
    <xf numFmtId="0" fontId="22" fillId="14" borderId="0" applyNumberFormat="0" applyBorder="0" applyAlignment="0" applyProtection="0"/>
    <xf numFmtId="0" fontId="22" fillId="11" borderId="0" applyNumberFormat="0" applyBorder="0" applyAlignment="0" applyProtection="0"/>
    <xf numFmtId="0" fontId="22" fillId="16" borderId="0" applyNumberFormat="0" applyBorder="0" applyAlignment="0" applyProtection="0"/>
    <xf numFmtId="0" fontId="22" fillId="15" borderId="0" applyNumberFormat="0" applyBorder="0" applyAlignment="0" applyProtection="0"/>
    <xf numFmtId="0" fontId="22" fillId="14" borderId="0" applyNumberFormat="0" applyBorder="0" applyAlignment="0" applyProtection="0"/>
    <xf numFmtId="0" fontId="22" fillId="13" borderId="0" applyNumberFormat="0" applyBorder="0" applyAlignment="0" applyProtection="0"/>
    <xf numFmtId="0" fontId="22" fillId="12" borderId="0" applyNumberFormat="0" applyBorder="0" applyAlignment="0" applyProtection="0"/>
    <xf numFmtId="0" fontId="22" fillId="11" borderId="0" applyNumberFormat="0" applyBorder="0" applyAlignment="0" applyProtection="0"/>
    <xf numFmtId="0" fontId="22" fillId="10" borderId="0" applyNumberFormat="0" applyBorder="0" applyAlignment="0" applyProtection="0"/>
    <xf numFmtId="0" fontId="22" fillId="9" borderId="0" applyNumberFormat="0" applyBorder="0" applyAlignment="0" applyProtection="0"/>
    <xf numFmtId="0" fontId="22" fillId="8" borderId="0" applyNumberFormat="0" applyBorder="0" applyAlignment="0" applyProtection="0"/>
    <xf numFmtId="0" fontId="46" fillId="28" borderId="0" applyNumberFormat="0" applyBorder="0" applyAlignment="0" applyProtection="0"/>
    <xf numFmtId="0" fontId="40" fillId="10" borderId="0" applyNumberFormat="0" applyBorder="0" applyAlignment="0" applyProtection="0"/>
    <xf numFmtId="0" fontId="10" fillId="0" borderId="0"/>
    <xf numFmtId="0" fontId="48" fillId="0" borderId="0" applyNumberFormat="0" applyFill="0" applyBorder="0" applyAlignment="0" applyProtection="0"/>
    <xf numFmtId="0" fontId="49" fillId="0" borderId="27" applyNumberFormat="0" applyFill="0" applyAlignment="0" applyProtection="0"/>
    <xf numFmtId="0" fontId="50" fillId="0" borderId="0" applyNumberFormat="0" applyFill="0" applyBorder="0" applyAlignment="0" applyProtection="0"/>
    <xf numFmtId="0" fontId="10" fillId="0" borderId="0"/>
    <xf numFmtId="0" fontId="6" fillId="0" borderId="0"/>
    <xf numFmtId="0" fontId="39" fillId="0" borderId="0" applyNumberFormat="0" applyFill="0" applyBorder="0" applyAlignment="0" applyProtection="0"/>
    <xf numFmtId="9" fontId="22" fillId="0" borderId="0" applyFont="0" applyFill="0" applyBorder="0" applyAlignment="0" applyProtection="0"/>
    <xf numFmtId="0" fontId="21" fillId="27" borderId="20" applyNumberFormat="0" applyAlignment="0" applyProtection="0"/>
    <xf numFmtId="0" fontId="6" fillId="0" borderId="0"/>
    <xf numFmtId="0" fontId="40" fillId="10" borderId="0" applyNumberFormat="0" applyBorder="0" applyAlignment="0" applyProtection="0"/>
    <xf numFmtId="0" fontId="6" fillId="0" borderId="0"/>
    <xf numFmtId="0" fontId="10" fillId="0" borderId="0"/>
    <xf numFmtId="0" fontId="41" fillId="0" borderId="21" applyNumberFormat="0" applyFill="0" applyAlignment="0" applyProtection="0"/>
    <xf numFmtId="0" fontId="46" fillId="28" borderId="0" applyNumberFormat="0" applyBorder="0" applyAlignment="0" applyProtection="0"/>
    <xf numFmtId="0" fontId="45" fillId="0" borderId="24" applyNumberFormat="0" applyFill="0" applyAlignment="0" applyProtection="0"/>
    <xf numFmtId="0" fontId="42" fillId="0" borderId="22" applyNumberFormat="0" applyFill="0" applyAlignment="0" applyProtection="0"/>
    <xf numFmtId="0" fontId="39" fillId="0" borderId="0" applyNumberFormat="0" applyFill="0" applyBorder="0" applyAlignment="0" applyProtection="0"/>
    <xf numFmtId="0" fontId="42" fillId="0" borderId="22" applyNumberFormat="0" applyFill="0" applyAlignment="0" applyProtection="0"/>
    <xf numFmtId="0" fontId="6" fillId="0" borderId="0"/>
    <xf numFmtId="0" fontId="38" fillId="26" borderId="19" applyNumberFormat="0" applyAlignment="0" applyProtection="0"/>
    <xf numFmtId="0" fontId="36" fillId="19" borderId="0" applyNumberFormat="0" applyBorder="0" applyAlignment="0" applyProtection="0"/>
    <xf numFmtId="0" fontId="6" fillId="0" borderId="0"/>
    <xf numFmtId="43" fontId="10" fillId="0" borderId="0" applyFont="0" applyFill="0" applyBorder="0" applyAlignment="0" applyProtection="0"/>
    <xf numFmtId="0" fontId="36" fillId="20" borderId="0" applyNumberFormat="0" applyBorder="0" applyAlignment="0" applyProtection="0"/>
    <xf numFmtId="0" fontId="36" fillId="19" borderId="0" applyNumberFormat="0" applyBorder="0" applyAlignment="0" applyProtection="0"/>
    <xf numFmtId="0" fontId="36" fillId="24" borderId="0" applyNumberFormat="0" applyBorder="0" applyAlignment="0" applyProtection="0"/>
    <xf numFmtId="0" fontId="36" fillId="23" borderId="0" applyNumberFormat="0" applyBorder="0" applyAlignment="0" applyProtection="0"/>
    <xf numFmtId="0" fontId="36" fillId="22" borderId="0" applyNumberFormat="0" applyBorder="0" applyAlignment="0" applyProtection="0"/>
    <xf numFmtId="0" fontId="36" fillId="21" borderId="0" applyNumberFormat="0" applyBorder="0" applyAlignment="0" applyProtection="0"/>
    <xf numFmtId="0" fontId="36" fillId="20" borderId="0" applyNumberFormat="0" applyBorder="0" applyAlignment="0" applyProtection="0"/>
    <xf numFmtId="0" fontId="36" fillId="19" borderId="0" applyNumberFormat="0" applyBorder="0" applyAlignment="0" applyProtection="0"/>
    <xf numFmtId="0" fontId="10" fillId="29" borderId="25" applyNumberFormat="0" applyFont="0" applyAlignment="0" applyProtection="0"/>
    <xf numFmtId="0" fontId="47" fillId="26" borderId="26" applyNumberFormat="0" applyAlignment="0" applyProtection="0"/>
    <xf numFmtId="0" fontId="36" fillId="16" borderId="0" applyNumberFormat="0" applyBorder="0" applyAlignment="0" applyProtection="0"/>
    <xf numFmtId="0" fontId="36" fillId="18" borderId="0" applyNumberFormat="0" applyBorder="0" applyAlignment="0" applyProtection="0"/>
    <xf numFmtId="0" fontId="22" fillId="17" borderId="0" applyNumberFormat="0" applyBorder="0" applyAlignment="0" applyProtection="0"/>
    <xf numFmtId="0" fontId="22" fillId="14" borderId="0" applyNumberFormat="0" applyBorder="0" applyAlignment="0" applyProtection="0"/>
    <xf numFmtId="0" fontId="22" fillId="11" borderId="0" applyNumberFormat="0" applyBorder="0" applyAlignment="0" applyProtection="0"/>
    <xf numFmtId="0" fontId="22" fillId="16" borderId="0" applyNumberFormat="0" applyBorder="0" applyAlignment="0" applyProtection="0"/>
    <xf numFmtId="0" fontId="22" fillId="15" borderId="0" applyNumberFormat="0" applyBorder="0" applyAlignment="0" applyProtection="0"/>
    <xf numFmtId="0" fontId="22" fillId="14" borderId="0" applyNumberFormat="0" applyBorder="0" applyAlignment="0" applyProtection="0"/>
    <xf numFmtId="0" fontId="22" fillId="13" borderId="0" applyNumberFormat="0" applyBorder="0" applyAlignment="0" applyProtection="0"/>
    <xf numFmtId="0" fontId="22" fillId="12" borderId="0" applyNumberFormat="0" applyBorder="0" applyAlignment="0" applyProtection="0"/>
    <xf numFmtId="0" fontId="22" fillId="11" borderId="0" applyNumberFormat="0" applyBorder="0" applyAlignment="0" applyProtection="0"/>
    <xf numFmtId="0" fontId="22" fillId="10" borderId="0" applyNumberFormat="0" applyBorder="0" applyAlignment="0" applyProtection="0"/>
    <xf numFmtId="0" fontId="22" fillId="9" borderId="0" applyNumberFormat="0" applyBorder="0" applyAlignment="0" applyProtection="0"/>
    <xf numFmtId="0" fontId="22" fillId="8" borderId="0" applyNumberFormat="0" applyBorder="0" applyAlignment="0" applyProtection="0"/>
    <xf numFmtId="0" fontId="41" fillId="0" borderId="21" applyNumberFormat="0" applyFill="0" applyAlignment="0" applyProtection="0"/>
    <xf numFmtId="0" fontId="10" fillId="0" borderId="0"/>
    <xf numFmtId="0" fontId="10" fillId="0" borderId="0"/>
    <xf numFmtId="0" fontId="48" fillId="0" borderId="0" applyNumberFormat="0" applyFill="0" applyBorder="0" applyAlignment="0" applyProtection="0"/>
    <xf numFmtId="0" fontId="49" fillId="0" borderId="27" applyNumberFormat="0" applyFill="0" applyAlignment="0" applyProtection="0"/>
    <xf numFmtId="0" fontId="50" fillId="0" borderId="0" applyNumberFormat="0" applyFill="0" applyBorder="0" applyAlignment="0" applyProtection="0"/>
    <xf numFmtId="0" fontId="6" fillId="0" borderId="0"/>
    <xf numFmtId="0" fontId="45" fillId="0" borderId="24" applyNumberFormat="0" applyFill="0" applyAlignment="0" applyProtection="0"/>
    <xf numFmtId="9" fontId="22" fillId="0" borderId="0" applyFont="0" applyFill="0" applyBorder="0" applyAlignment="0" applyProtection="0"/>
    <xf numFmtId="0" fontId="37" fillId="9" borderId="0" applyNumberFormat="0" applyBorder="0" applyAlignment="0" applyProtection="0"/>
    <xf numFmtId="0" fontId="6" fillId="0" borderId="0"/>
    <xf numFmtId="43" fontId="10" fillId="0" borderId="0" applyFont="0" applyFill="0" applyBorder="0" applyAlignment="0" applyProtection="0"/>
    <xf numFmtId="0" fontId="6" fillId="0" borderId="0"/>
    <xf numFmtId="0" fontId="10" fillId="0" borderId="0"/>
    <xf numFmtId="0" fontId="43" fillId="0" borderId="0" applyNumberFormat="0" applyFill="0" applyBorder="0" applyAlignment="0" applyProtection="0"/>
    <xf numFmtId="0" fontId="44" fillId="13" borderId="19" applyNumberFormat="0" applyAlignment="0" applyProtection="0"/>
    <xf numFmtId="0" fontId="35" fillId="0" borderId="0" applyNumberFormat="0" applyFill="0" applyBorder="0" applyAlignment="0" applyProtection="0">
      <alignment vertical="top"/>
      <protection locked="0"/>
    </xf>
    <xf numFmtId="0" fontId="43" fillId="0" borderId="23" applyNumberFormat="0" applyFill="0" applyAlignment="0" applyProtection="0"/>
    <xf numFmtId="0" fontId="43" fillId="0" borderId="23" applyNumberFormat="0" applyFill="0" applyAlignment="0" applyProtection="0"/>
    <xf numFmtId="0" fontId="38" fillId="26" borderId="19" applyNumberFormat="0" applyAlignment="0" applyProtection="0"/>
    <xf numFmtId="0" fontId="6" fillId="0" borderId="0"/>
    <xf numFmtId="0" fontId="35" fillId="0" borderId="0" applyNumberFormat="0" applyFill="0" applyBorder="0" applyAlignment="0" applyProtection="0">
      <alignment vertical="top"/>
      <protection locked="0"/>
    </xf>
    <xf numFmtId="0" fontId="36" fillId="15" borderId="0" applyNumberFormat="0" applyBorder="0" applyAlignment="0" applyProtection="0"/>
    <xf numFmtId="0" fontId="6" fillId="0" borderId="0"/>
    <xf numFmtId="0" fontId="42" fillId="0" borderId="22" applyNumberFormat="0" applyFill="0" applyAlignment="0" applyProtection="0"/>
    <xf numFmtId="0" fontId="35" fillId="0" borderId="0" applyNumberFormat="0" applyFill="0" applyBorder="0" applyAlignment="0" applyProtection="0">
      <alignment vertical="top"/>
      <protection locked="0"/>
    </xf>
    <xf numFmtId="0" fontId="44" fillId="13" borderId="19" applyNumberFormat="0" applyAlignment="0" applyProtection="0"/>
    <xf numFmtId="0" fontId="36" fillId="25" borderId="0" applyNumberFormat="0" applyBorder="0" applyAlignment="0" applyProtection="0"/>
    <xf numFmtId="0" fontId="36" fillId="20" borderId="0" applyNumberFormat="0" applyBorder="0" applyAlignment="0" applyProtection="0"/>
    <xf numFmtId="0" fontId="36" fillId="19" borderId="0" applyNumberFormat="0" applyBorder="0" applyAlignment="0" applyProtection="0"/>
    <xf numFmtId="0" fontId="36" fillId="24" borderId="0" applyNumberFormat="0" applyBorder="0" applyAlignment="0" applyProtection="0"/>
    <xf numFmtId="0" fontId="36" fillId="23" borderId="0" applyNumberFormat="0" applyBorder="0" applyAlignment="0" applyProtection="0"/>
    <xf numFmtId="0" fontId="36" fillId="22" borderId="0" applyNumberFormat="0" applyBorder="0" applyAlignment="0" applyProtection="0"/>
    <xf numFmtId="0" fontId="36" fillId="21" borderId="0" applyNumberFormat="0" applyBorder="0" applyAlignment="0" applyProtection="0"/>
    <xf numFmtId="0" fontId="36" fillId="20" borderId="0" applyNumberFormat="0" applyBorder="0" applyAlignment="0" applyProtection="0"/>
    <xf numFmtId="0" fontId="10" fillId="29" borderId="25" applyNumberFormat="0" applyFont="0" applyAlignment="0" applyProtection="0"/>
    <xf numFmtId="0" fontId="47" fillId="26" borderId="26" applyNumberFormat="0" applyAlignment="0" applyProtection="0"/>
    <xf numFmtId="0" fontId="36" fillId="19" borderId="0" applyNumberFormat="0" applyBorder="0" applyAlignment="0" applyProtection="0"/>
    <xf numFmtId="0" fontId="36" fillId="15" borderId="0" applyNumberFormat="0" applyBorder="0" applyAlignment="0" applyProtection="0"/>
    <xf numFmtId="0" fontId="36" fillId="18" borderId="0" applyNumberFormat="0" applyBorder="0" applyAlignment="0" applyProtection="0"/>
    <xf numFmtId="0" fontId="22" fillId="17" borderId="0" applyNumberFormat="0" applyBorder="0" applyAlignment="0" applyProtection="0"/>
    <xf numFmtId="0" fontId="22" fillId="14" borderId="0" applyNumberFormat="0" applyBorder="0" applyAlignment="0" applyProtection="0"/>
    <xf numFmtId="0" fontId="22" fillId="11" borderId="0" applyNumberFormat="0" applyBorder="0" applyAlignment="0" applyProtection="0"/>
    <xf numFmtId="0" fontId="22" fillId="16" borderId="0" applyNumberFormat="0" applyBorder="0" applyAlignment="0" applyProtection="0"/>
    <xf numFmtId="0" fontId="22" fillId="15" borderId="0" applyNumberFormat="0" applyBorder="0" applyAlignment="0" applyProtection="0"/>
    <xf numFmtId="0" fontId="22" fillId="14" borderId="0" applyNumberFormat="0" applyBorder="0" applyAlignment="0" applyProtection="0"/>
    <xf numFmtId="0" fontId="22" fillId="13" borderId="0" applyNumberFormat="0" applyBorder="0" applyAlignment="0" applyProtection="0"/>
    <xf numFmtId="0" fontId="22" fillId="12" borderId="0" applyNumberFormat="0" applyBorder="0" applyAlignment="0" applyProtection="0"/>
    <xf numFmtId="0" fontId="22" fillId="11" borderId="0" applyNumberFormat="0" applyBorder="0" applyAlignment="0" applyProtection="0"/>
    <xf numFmtId="0" fontId="22" fillId="10" borderId="0" applyNumberFormat="0" applyBorder="0" applyAlignment="0" applyProtection="0"/>
    <xf numFmtId="0" fontId="22" fillId="9" borderId="0" applyNumberFormat="0" applyBorder="0" applyAlignment="0" applyProtection="0"/>
    <xf numFmtId="0" fontId="22" fillId="8" borderId="0" applyNumberFormat="0" applyBorder="0" applyAlignment="0" applyProtection="0"/>
    <xf numFmtId="0" fontId="10" fillId="0" borderId="0"/>
    <xf numFmtId="0" fontId="10" fillId="0" borderId="0"/>
    <xf numFmtId="0" fontId="48" fillId="0" borderId="0" applyNumberFormat="0" applyFill="0" applyBorder="0" applyAlignment="0" applyProtection="0"/>
    <xf numFmtId="0" fontId="49" fillId="0" borderId="27" applyNumberFormat="0" applyFill="0" applyAlignment="0" applyProtection="0"/>
    <xf numFmtId="0" fontId="50" fillId="0" borderId="0" applyNumberFormat="0" applyFill="0" applyBorder="0" applyAlignment="0" applyProtection="0"/>
    <xf numFmtId="0" fontId="6" fillId="0" borderId="0"/>
    <xf numFmtId="0" fontId="46" fillId="28" borderId="0" applyNumberFormat="0" applyBorder="0" applyAlignment="0" applyProtection="0"/>
    <xf numFmtId="9" fontId="22" fillId="0" borderId="0" applyFont="0" applyFill="0" applyBorder="0" applyAlignment="0" applyProtection="0"/>
    <xf numFmtId="0" fontId="38" fillId="26" borderId="19" applyNumberFormat="0" applyAlignment="0" applyProtection="0"/>
    <xf numFmtId="0" fontId="6" fillId="0" borderId="0"/>
    <xf numFmtId="0" fontId="39" fillId="0" borderId="0" applyNumberFormat="0" applyFill="0" applyBorder="0" applyAlignment="0" applyProtection="0"/>
    <xf numFmtId="0" fontId="6" fillId="0" borderId="0"/>
    <xf numFmtId="0" fontId="10" fillId="0" borderId="0"/>
    <xf numFmtId="0" fontId="43" fillId="0" borderId="0" applyNumberFormat="0" applyFill="0" applyBorder="0" applyAlignment="0" applyProtection="0"/>
    <xf numFmtId="0" fontId="45" fillId="0" borderId="24" applyNumberFormat="0" applyFill="0" applyAlignment="0" applyProtection="0"/>
    <xf numFmtId="0" fontId="44" fillId="13" borderId="19" applyNumberFormat="0" applyAlignment="0" applyProtection="0"/>
    <xf numFmtId="0" fontId="43" fillId="0" borderId="0" applyNumberFormat="0" applyFill="0" applyBorder="0" applyAlignment="0" applyProtection="0"/>
    <xf numFmtId="43" fontId="10" fillId="0" borderId="0" applyFont="0" applyFill="0" applyBorder="0" applyAlignment="0" applyProtection="0"/>
    <xf numFmtId="0" fontId="21" fillId="27" borderId="20" applyNumberFormat="0" applyAlignment="0" applyProtection="0"/>
    <xf numFmtId="0" fontId="6" fillId="0" borderId="0"/>
    <xf numFmtId="0" fontId="37" fillId="9" borderId="0" applyNumberFormat="0" applyBorder="0" applyAlignment="0" applyProtection="0"/>
    <xf numFmtId="0" fontId="36" fillId="16" borderId="0" applyNumberFormat="0" applyBorder="0" applyAlignment="0" applyProtection="0"/>
    <xf numFmtId="0" fontId="6" fillId="0" borderId="0"/>
    <xf numFmtId="0" fontId="37" fillId="9" borderId="0" applyNumberFormat="0" applyBorder="0" applyAlignment="0" applyProtection="0"/>
    <xf numFmtId="0" fontId="36" fillId="25" borderId="0" applyNumberFormat="0" applyBorder="0" applyAlignment="0" applyProtection="0"/>
    <xf numFmtId="0" fontId="36" fillId="20" borderId="0" applyNumberFormat="0" applyBorder="0" applyAlignment="0" applyProtection="0"/>
    <xf numFmtId="0" fontId="36" fillId="19" borderId="0" applyNumberFormat="0" applyBorder="0" applyAlignment="0" applyProtection="0"/>
    <xf numFmtId="0" fontId="36" fillId="24" borderId="0" applyNumberFormat="0" applyBorder="0" applyAlignment="0" applyProtection="0"/>
    <xf numFmtId="0" fontId="36" fillId="23" borderId="0" applyNumberFormat="0" applyBorder="0" applyAlignment="0" applyProtection="0"/>
    <xf numFmtId="0" fontId="36" fillId="22" borderId="0" applyNumberFormat="0" applyBorder="0" applyAlignment="0" applyProtection="0"/>
    <xf numFmtId="0" fontId="36" fillId="21" borderId="0" applyNumberFormat="0" applyBorder="0" applyAlignment="0" applyProtection="0"/>
    <xf numFmtId="0" fontId="10" fillId="29" borderId="25" applyNumberFormat="0" applyFont="0" applyAlignment="0" applyProtection="0"/>
    <xf numFmtId="0" fontId="47" fillId="26" borderId="26" applyNumberFormat="0" applyAlignment="0" applyProtection="0"/>
    <xf numFmtId="0" fontId="36" fillId="20" borderId="0" applyNumberFormat="0" applyBorder="0" applyAlignment="0" applyProtection="0"/>
    <xf numFmtId="0" fontId="36" fillId="16" borderId="0" applyNumberFormat="0" applyBorder="0" applyAlignment="0" applyProtection="0"/>
    <xf numFmtId="0" fontId="36" fillId="15" borderId="0" applyNumberFormat="0" applyBorder="0" applyAlignment="0" applyProtection="0"/>
    <xf numFmtId="0" fontId="36" fillId="18" borderId="0" applyNumberFormat="0" applyBorder="0" applyAlignment="0" applyProtection="0"/>
    <xf numFmtId="0" fontId="22" fillId="17" borderId="0" applyNumberFormat="0" applyBorder="0" applyAlignment="0" applyProtection="0"/>
    <xf numFmtId="0" fontId="22" fillId="14" borderId="0" applyNumberFormat="0" applyBorder="0" applyAlignment="0" applyProtection="0"/>
    <xf numFmtId="0" fontId="22" fillId="11" borderId="0" applyNumberFormat="0" applyBorder="0" applyAlignment="0" applyProtection="0"/>
    <xf numFmtId="0" fontId="22" fillId="16" borderId="0" applyNumberFormat="0" applyBorder="0" applyAlignment="0" applyProtection="0"/>
    <xf numFmtId="0" fontId="22" fillId="15" borderId="0" applyNumberFormat="0" applyBorder="0" applyAlignment="0" applyProtection="0"/>
    <xf numFmtId="0" fontId="22" fillId="14" borderId="0" applyNumberFormat="0" applyBorder="0" applyAlignment="0" applyProtection="0"/>
    <xf numFmtId="0" fontId="22" fillId="13" borderId="0" applyNumberFormat="0" applyBorder="0" applyAlignment="0" applyProtection="0"/>
    <xf numFmtId="0" fontId="22" fillId="12" borderId="0" applyNumberFormat="0" applyBorder="0" applyAlignment="0" applyProtection="0"/>
    <xf numFmtId="0" fontId="22" fillId="11" borderId="0" applyNumberFormat="0" applyBorder="0" applyAlignment="0" applyProtection="0"/>
    <xf numFmtId="0" fontId="22" fillId="10" borderId="0" applyNumberFormat="0" applyBorder="0" applyAlignment="0" applyProtection="0"/>
    <xf numFmtId="0" fontId="22" fillId="9" borderId="0" applyNumberFormat="0" applyBorder="0" applyAlignment="0" applyProtection="0"/>
    <xf numFmtId="0" fontId="22" fillId="8" borderId="0" applyNumberFormat="0" applyBorder="0" applyAlignment="0" applyProtection="0"/>
    <xf numFmtId="0" fontId="48" fillId="0" borderId="0" applyNumberFormat="0" applyFill="0" applyBorder="0" applyAlignment="0" applyProtection="0"/>
    <xf numFmtId="0" fontId="49" fillId="0" borderId="27" applyNumberFormat="0" applyFill="0" applyAlignment="0" applyProtection="0"/>
    <xf numFmtId="0" fontId="50" fillId="0" borderId="0" applyNumberFormat="0" applyFill="0" applyBorder="0" applyAlignment="0" applyProtection="0"/>
    <xf numFmtId="0" fontId="10" fillId="0" borderId="0"/>
    <xf numFmtId="0" fontId="6" fillId="0" borderId="0"/>
    <xf numFmtId="9" fontId="22" fillId="0" borderId="0" applyFont="0" applyFill="0" applyBorder="0" applyAlignment="0" applyProtection="0"/>
    <xf numFmtId="0" fontId="21" fillId="27" borderId="20" applyNumberFormat="0" applyAlignment="0" applyProtection="0"/>
    <xf numFmtId="0" fontId="6" fillId="0" borderId="0"/>
    <xf numFmtId="0" fontId="40" fillId="10" borderId="0" applyNumberFormat="0" applyBorder="0" applyAlignment="0" applyProtection="0"/>
    <xf numFmtId="0" fontId="6" fillId="0" borderId="0"/>
    <xf numFmtId="0" fontId="10" fillId="0" borderId="0"/>
    <xf numFmtId="0" fontId="46" fillId="28" borderId="0" applyNumberFormat="0" applyBorder="0" applyAlignment="0" applyProtection="0"/>
    <xf numFmtId="0" fontId="45" fillId="0" borderId="24" applyNumberFormat="0" applyFill="0" applyAlignment="0" applyProtection="0"/>
    <xf numFmtId="0" fontId="39" fillId="0" borderId="0" applyNumberFormat="0" applyFill="0" applyBorder="0" applyAlignment="0" applyProtection="0"/>
    <xf numFmtId="0" fontId="6" fillId="0" borderId="0"/>
    <xf numFmtId="0" fontId="38" fillId="26" borderId="19" applyNumberFormat="0" applyAlignment="0" applyProtection="0"/>
    <xf numFmtId="0" fontId="36" fillId="19" borderId="0" applyNumberFormat="0" applyBorder="0" applyAlignment="0" applyProtection="0"/>
    <xf numFmtId="0" fontId="6" fillId="0" borderId="0"/>
    <xf numFmtId="43" fontId="10" fillId="0" borderId="0" applyFont="0" applyFill="0" applyBorder="0" applyAlignment="0" applyProtection="0"/>
    <xf numFmtId="0" fontId="10" fillId="29" borderId="25" applyNumberFormat="0" applyFont="0" applyAlignment="0" applyProtection="0"/>
    <xf numFmtId="0" fontId="47" fillId="26" borderId="26" applyNumberFormat="0" applyAlignment="0" applyProtection="0"/>
    <xf numFmtId="0" fontId="48" fillId="0" borderId="0" applyNumberFormat="0" applyFill="0" applyBorder="0" applyAlignment="0" applyProtection="0"/>
    <xf numFmtId="0" fontId="49" fillId="0" borderId="27" applyNumberFormat="0" applyFill="0" applyAlignment="0" applyProtection="0"/>
    <xf numFmtId="0" fontId="50" fillId="0" borderId="0" applyNumberFormat="0" applyFill="0" applyBorder="0" applyAlignment="0" applyProtection="0"/>
    <xf numFmtId="0" fontId="6" fillId="0" borderId="0"/>
    <xf numFmtId="9" fontId="22" fillId="0" borderId="0" applyFont="0" applyFill="0" applyBorder="0" applyAlignment="0" applyProtection="0"/>
    <xf numFmtId="0" fontId="6" fillId="0" borderId="0"/>
    <xf numFmtId="0" fontId="6" fillId="0" borderId="0"/>
    <xf numFmtId="0" fontId="10" fillId="0" borderId="0"/>
    <xf numFmtId="0" fontId="6" fillId="0" borderId="0"/>
    <xf numFmtId="0" fontId="6"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0" fontId="22" fillId="9"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47" fillId="26" borderId="26" applyNumberFormat="0" applyAlignment="0" applyProtection="0"/>
    <xf numFmtId="0" fontId="22" fillId="14" borderId="0" applyNumberFormat="0" applyBorder="0" applyAlignment="0" applyProtection="0"/>
    <xf numFmtId="0" fontId="10" fillId="0" borderId="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6" fillId="18" borderId="0" applyNumberFormat="0" applyBorder="0" applyAlignment="0" applyProtection="0"/>
    <xf numFmtId="43" fontId="10" fillId="0" borderId="0" applyFont="0" applyFill="0" applyBorder="0" applyAlignment="0" applyProtection="0"/>
    <xf numFmtId="0" fontId="5" fillId="0" borderId="0"/>
    <xf numFmtId="0" fontId="10" fillId="0" borderId="0"/>
    <xf numFmtId="43" fontId="10" fillId="0" borderId="0" applyFont="0" applyFill="0" applyBorder="0" applyAlignment="0" applyProtection="0"/>
    <xf numFmtId="0" fontId="10" fillId="0" borderId="0"/>
    <xf numFmtId="0" fontId="5" fillId="0" borderId="0"/>
    <xf numFmtId="0" fontId="5" fillId="0" borderId="0"/>
    <xf numFmtId="0" fontId="5" fillId="0" borderId="0"/>
    <xf numFmtId="0" fontId="5" fillId="0" borderId="0"/>
    <xf numFmtId="0" fontId="10" fillId="0" borderId="0"/>
    <xf numFmtId="43" fontId="10" fillId="0" borderId="0" applyFont="0" applyFill="0" applyBorder="0" applyAlignment="0" applyProtection="0"/>
    <xf numFmtId="0" fontId="10" fillId="0" borderId="0"/>
    <xf numFmtId="0" fontId="5" fillId="0" borderId="0"/>
    <xf numFmtId="0" fontId="5" fillId="0" borderId="0"/>
    <xf numFmtId="0" fontId="5" fillId="0" borderId="0"/>
    <xf numFmtId="0" fontId="5" fillId="0" borderId="0"/>
    <xf numFmtId="0" fontId="10" fillId="0" borderId="0"/>
    <xf numFmtId="43" fontId="10" fillId="0" borderId="0" applyFont="0" applyFill="0" applyBorder="0" applyAlignment="0" applyProtection="0"/>
    <xf numFmtId="0" fontId="10" fillId="0" borderId="0"/>
    <xf numFmtId="0" fontId="5" fillId="0" borderId="0"/>
    <xf numFmtId="0" fontId="5" fillId="0" borderId="0"/>
    <xf numFmtId="0" fontId="5" fillId="0" borderId="0"/>
    <xf numFmtId="0" fontId="5" fillId="0" borderId="0"/>
    <xf numFmtId="0" fontId="10" fillId="0" borderId="0"/>
    <xf numFmtId="0" fontId="10" fillId="0" borderId="0"/>
    <xf numFmtId="0" fontId="5" fillId="0" borderId="0"/>
    <xf numFmtId="0" fontId="5" fillId="0" borderId="0"/>
    <xf numFmtId="0" fontId="5" fillId="0" borderId="0"/>
    <xf numFmtId="0" fontId="5" fillId="0" borderId="0"/>
    <xf numFmtId="0" fontId="10" fillId="0" borderId="0"/>
    <xf numFmtId="0" fontId="10" fillId="0" borderId="0"/>
    <xf numFmtId="0" fontId="5" fillId="0" borderId="0"/>
    <xf numFmtId="0" fontId="5" fillId="0" borderId="0"/>
    <xf numFmtId="0" fontId="5" fillId="0" borderId="0"/>
    <xf numFmtId="0" fontId="5" fillId="0" borderId="0"/>
    <xf numFmtId="0" fontId="10" fillId="0" borderId="0"/>
    <xf numFmtId="0" fontId="10" fillId="0" borderId="0"/>
    <xf numFmtId="0" fontId="5" fillId="0" borderId="0"/>
    <xf numFmtId="0" fontId="5" fillId="0" borderId="0"/>
    <xf numFmtId="0" fontId="5" fillId="0" borderId="0"/>
    <xf numFmtId="0" fontId="5" fillId="0" borderId="0"/>
    <xf numFmtId="0" fontId="10" fillId="0" borderId="0"/>
    <xf numFmtId="0" fontId="10" fillId="0" borderId="0"/>
    <xf numFmtId="0" fontId="22" fillId="11" borderId="0" applyNumberFormat="0" applyBorder="0" applyAlignment="0" applyProtection="0"/>
    <xf numFmtId="0" fontId="10" fillId="0" borderId="0"/>
    <xf numFmtId="0" fontId="5" fillId="0" borderId="0"/>
    <xf numFmtId="0" fontId="5" fillId="0" borderId="0"/>
    <xf numFmtId="0" fontId="5" fillId="0" borderId="0"/>
    <xf numFmtId="0" fontId="5" fillId="0" borderId="0"/>
    <xf numFmtId="0" fontId="10" fillId="0" borderId="0"/>
    <xf numFmtId="0" fontId="10" fillId="0" borderId="0"/>
    <xf numFmtId="0" fontId="5" fillId="0" borderId="0"/>
    <xf numFmtId="0" fontId="5" fillId="0" borderId="0"/>
    <xf numFmtId="0" fontId="5" fillId="0" borderId="0"/>
    <xf numFmtId="9" fontId="22" fillId="0" borderId="0" applyFont="0" applyFill="0" applyBorder="0" applyAlignment="0" applyProtection="0"/>
    <xf numFmtId="0" fontId="5" fillId="0" borderId="0"/>
    <xf numFmtId="0" fontId="10" fillId="0" borderId="0"/>
    <xf numFmtId="0" fontId="5" fillId="0" borderId="0"/>
    <xf numFmtId="0" fontId="5" fillId="0" borderId="0"/>
    <xf numFmtId="0" fontId="5" fillId="0" borderId="0"/>
    <xf numFmtId="0" fontId="5" fillId="0" borderId="0"/>
    <xf numFmtId="0" fontId="10" fillId="0" borderId="0"/>
    <xf numFmtId="0" fontId="22" fillId="17" borderId="0" applyNumberFormat="0" applyBorder="0" applyAlignment="0" applyProtection="0"/>
    <xf numFmtId="0" fontId="36" fillId="15" borderId="0" applyNumberFormat="0" applyBorder="0" applyAlignment="0" applyProtection="0"/>
    <xf numFmtId="0" fontId="10" fillId="29" borderId="25" applyNumberFormat="0" applyFont="0" applyAlignment="0" applyProtection="0"/>
    <xf numFmtId="0" fontId="5" fillId="0" borderId="0"/>
    <xf numFmtId="0" fontId="5" fillId="0" borderId="0"/>
    <xf numFmtId="0" fontId="5" fillId="0" borderId="0"/>
    <xf numFmtId="0" fontId="22" fillId="11" borderId="0" applyNumberFormat="0" applyBorder="0" applyAlignment="0" applyProtection="0"/>
    <xf numFmtId="0" fontId="5" fillId="0" borderId="0"/>
    <xf numFmtId="0" fontId="10" fillId="0" borderId="0"/>
    <xf numFmtId="0" fontId="22" fillId="8" borderId="0" applyNumberFormat="0" applyBorder="0" applyAlignment="0" applyProtection="0"/>
    <xf numFmtId="0" fontId="5" fillId="0" borderId="0"/>
    <xf numFmtId="0" fontId="5" fillId="0" borderId="0"/>
    <xf numFmtId="0" fontId="5" fillId="0" borderId="0"/>
    <xf numFmtId="0" fontId="22" fillId="12" borderId="0" applyNumberFormat="0" applyBorder="0" applyAlignment="0" applyProtection="0"/>
    <xf numFmtId="0" fontId="22" fillId="14" borderId="0" applyNumberFormat="0" applyBorder="0" applyAlignment="0" applyProtection="0"/>
    <xf numFmtId="0" fontId="5" fillId="0" borderId="0"/>
    <xf numFmtId="0" fontId="10" fillId="0" borderId="0"/>
    <xf numFmtId="0" fontId="22" fillId="16" borderId="0" applyNumberFormat="0" applyBorder="0" applyAlignment="0" applyProtection="0"/>
    <xf numFmtId="0" fontId="22" fillId="15" borderId="0" applyNumberFormat="0" applyBorder="0" applyAlignment="0" applyProtection="0"/>
    <xf numFmtId="0" fontId="5" fillId="0" borderId="0"/>
    <xf numFmtId="0" fontId="5" fillId="0" borderId="0"/>
    <xf numFmtId="0" fontId="5" fillId="0" borderId="0"/>
    <xf numFmtId="0" fontId="36" fillId="16" borderId="0" applyNumberFormat="0" applyBorder="0" applyAlignment="0" applyProtection="0"/>
    <xf numFmtId="0" fontId="36" fillId="19"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15" fillId="0" borderId="0"/>
    <xf numFmtId="0" fontId="36" fillId="22" borderId="0" applyNumberFormat="0" applyBorder="0" applyAlignment="0" applyProtection="0"/>
    <xf numFmtId="0" fontId="15" fillId="0" borderId="0"/>
    <xf numFmtId="0" fontId="36" fillId="23" borderId="0" applyNumberFormat="0" applyBorder="0" applyAlignment="0" applyProtection="0"/>
    <xf numFmtId="0" fontId="15" fillId="0" borderId="0"/>
    <xf numFmtId="0" fontId="36" fillId="24" borderId="0" applyNumberFormat="0" applyBorder="0" applyAlignment="0" applyProtection="0"/>
    <xf numFmtId="0" fontId="15" fillId="0" borderId="0"/>
    <xf numFmtId="0" fontId="36" fillId="19" borderId="0" applyNumberFormat="0" applyBorder="0" applyAlignment="0" applyProtection="0"/>
    <xf numFmtId="0" fontId="15" fillId="0" borderId="0"/>
    <xf numFmtId="0" fontId="36" fillId="20" borderId="0" applyNumberFormat="0" applyBorder="0" applyAlignment="0" applyProtection="0"/>
    <xf numFmtId="0" fontId="5" fillId="0" borderId="0"/>
    <xf numFmtId="0" fontId="36" fillId="25" borderId="0" applyNumberFormat="0" applyBorder="0" applyAlignment="0" applyProtection="0"/>
    <xf numFmtId="0" fontId="5" fillId="0" borderId="0"/>
    <xf numFmtId="0" fontId="5" fillId="0" borderId="0"/>
    <xf numFmtId="0" fontId="37" fillId="9" borderId="0" applyNumberFormat="0" applyBorder="0" applyAlignment="0" applyProtection="0"/>
    <xf numFmtId="0" fontId="5" fillId="0" borderId="0"/>
    <xf numFmtId="0" fontId="38" fillId="26" borderId="19" applyNumberFormat="0" applyAlignment="0" applyProtection="0"/>
    <xf numFmtId="0" fontId="21" fillId="27" borderId="20" applyNumberFormat="0" applyAlignment="0" applyProtection="0"/>
    <xf numFmtId="43" fontId="10" fillId="0" borderId="0" applyFont="0" applyFill="0" applyBorder="0" applyAlignment="0" applyProtection="0"/>
    <xf numFmtId="43" fontId="15" fillId="0" borderId="0" applyFont="0" applyFill="0" applyBorder="0" applyAlignment="0" applyProtection="0"/>
    <xf numFmtId="43" fontId="10" fillId="0" borderId="0" applyFont="0" applyFill="0" applyBorder="0" applyAlignment="0" applyProtection="0"/>
    <xf numFmtId="43" fontId="15" fillId="0" borderId="0" applyFont="0" applyFill="0" applyBorder="0" applyAlignment="0" applyProtection="0"/>
    <xf numFmtId="0" fontId="5" fillId="0" borderId="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39" fillId="0" borderId="0" applyNumberFormat="0" applyFill="0" applyBorder="0" applyAlignment="0" applyProtection="0"/>
    <xf numFmtId="0" fontId="40" fillId="10" borderId="0" applyNumberFormat="0" applyBorder="0" applyAlignment="0" applyProtection="0"/>
    <xf numFmtId="0" fontId="41" fillId="0" borderId="21" applyNumberFormat="0" applyFill="0" applyAlignment="0" applyProtection="0"/>
    <xf numFmtId="0" fontId="42" fillId="0" borderId="22" applyNumberFormat="0" applyFill="0" applyAlignment="0" applyProtection="0"/>
    <xf numFmtId="0" fontId="43" fillId="0" borderId="23" applyNumberFormat="0" applyFill="0" applyAlignment="0" applyProtection="0"/>
    <xf numFmtId="0" fontId="43" fillId="0" borderId="0" applyNumberFormat="0" applyFill="0" applyBorder="0" applyAlignment="0" applyProtection="0"/>
    <xf numFmtId="0" fontId="15" fillId="0" borderId="0"/>
    <xf numFmtId="0" fontId="15" fillId="0" borderId="0"/>
    <xf numFmtId="0" fontId="15" fillId="0" borderId="0"/>
    <xf numFmtId="0" fontId="15" fillId="0" borderId="0"/>
    <xf numFmtId="0" fontId="5" fillId="0" borderId="0"/>
    <xf numFmtId="0" fontId="5" fillId="0" borderId="0"/>
    <xf numFmtId="0" fontId="5" fillId="0" borderId="0"/>
    <xf numFmtId="0" fontId="44" fillId="13" borderId="19" applyNumberFormat="0" applyAlignment="0" applyProtection="0"/>
    <xf numFmtId="0" fontId="5" fillId="0" borderId="0"/>
    <xf numFmtId="0" fontId="45" fillId="0" borderId="24" applyNumberFormat="0" applyFill="0" applyAlignment="0" applyProtection="0"/>
    <xf numFmtId="0" fontId="5" fillId="0" borderId="0"/>
    <xf numFmtId="0" fontId="46" fillId="28" borderId="0" applyNumberFormat="0" applyBorder="0" applyAlignment="0" applyProtection="0"/>
    <xf numFmtId="0" fontId="15" fillId="0" borderId="0"/>
    <xf numFmtId="0" fontId="5" fillId="0" borderId="0"/>
    <xf numFmtId="0" fontId="51" fillId="0" borderId="0"/>
    <xf numFmtId="0" fontId="10" fillId="0" borderId="0"/>
    <xf numFmtId="0" fontId="51" fillId="0" borderId="0"/>
    <xf numFmtId="0" fontId="5" fillId="0" borderId="0"/>
    <xf numFmtId="0" fontId="15" fillId="0" borderId="0"/>
    <xf numFmtId="0" fontId="51" fillId="0" borderId="0"/>
    <xf numFmtId="0" fontId="15" fillId="0" borderId="0"/>
    <xf numFmtId="0" fontId="51" fillId="0" borderId="0"/>
    <xf numFmtId="0" fontId="51" fillId="0" borderId="0"/>
    <xf numFmtId="0" fontId="15" fillId="0" borderId="0"/>
    <xf numFmtId="0" fontId="51" fillId="0" borderId="0"/>
    <xf numFmtId="0" fontId="15" fillId="0" borderId="0"/>
    <xf numFmtId="0" fontId="51" fillId="0" borderId="0"/>
    <xf numFmtId="0" fontId="5" fillId="0" borderId="0"/>
    <xf numFmtId="0" fontId="51" fillId="0" borderId="0"/>
    <xf numFmtId="0" fontId="15" fillId="0" borderId="0"/>
    <xf numFmtId="0" fontId="5" fillId="0" borderId="0"/>
    <xf numFmtId="0" fontId="5" fillId="0" borderId="0"/>
    <xf numFmtId="0" fontId="5" fillId="0" borderId="0"/>
    <xf numFmtId="0" fontId="5" fillId="0" borderId="0"/>
    <xf numFmtId="0" fontId="5" fillId="0" borderId="0"/>
    <xf numFmtId="0" fontId="15" fillId="0" borderId="0"/>
    <xf numFmtId="0" fontId="15" fillId="0" borderId="0"/>
    <xf numFmtId="0" fontId="15" fillId="0" borderId="0"/>
    <xf numFmtId="0" fontId="15" fillId="0" borderId="0"/>
    <xf numFmtId="0" fontId="5" fillId="0" borderId="0"/>
    <xf numFmtId="0" fontId="46" fillId="28" borderId="0" applyNumberFormat="0" applyBorder="0" applyAlignment="0" applyProtection="0"/>
    <xf numFmtId="0" fontId="45" fillId="0" borderId="24" applyNumberFormat="0" applyFill="0" applyAlignment="0" applyProtection="0"/>
    <xf numFmtId="0" fontId="44" fillId="13" borderId="19" applyNumberFormat="0" applyAlignment="0" applyProtection="0"/>
    <xf numFmtId="0" fontId="15" fillId="0" borderId="0"/>
    <xf numFmtId="0" fontId="5" fillId="0" borderId="0"/>
    <xf numFmtId="0" fontId="5" fillId="0" borderId="0"/>
    <xf numFmtId="0" fontId="5" fillId="0" borderId="0"/>
    <xf numFmtId="0" fontId="5" fillId="0" borderId="0"/>
    <xf numFmtId="0" fontId="5" fillId="0" borderId="0"/>
    <xf numFmtId="0" fontId="15" fillId="0" borderId="0"/>
    <xf numFmtId="0" fontId="15" fillId="0" borderId="0"/>
    <xf numFmtId="0" fontId="15" fillId="0" borderId="0"/>
    <xf numFmtId="0" fontId="15" fillId="0" borderId="0"/>
    <xf numFmtId="0" fontId="15" fillId="0" borderId="0"/>
    <xf numFmtId="0" fontId="43" fillId="0" borderId="0" applyNumberFormat="0" applyFill="0" applyBorder="0" applyAlignment="0" applyProtection="0"/>
    <xf numFmtId="0" fontId="43" fillId="0" borderId="23" applyNumberFormat="0" applyFill="0" applyAlignment="0" applyProtection="0"/>
    <xf numFmtId="0" fontId="42" fillId="0" borderId="22" applyNumberFormat="0" applyFill="0" applyAlignment="0" applyProtection="0"/>
    <xf numFmtId="0" fontId="10" fillId="29" borderId="25" applyNumberFormat="0" applyFont="0" applyAlignment="0" applyProtection="0"/>
    <xf numFmtId="0" fontId="41" fillId="0" borderId="21" applyNumberFormat="0" applyFill="0" applyAlignment="0" applyProtection="0"/>
    <xf numFmtId="0" fontId="47" fillId="26" borderId="26" applyNumberFormat="0" applyAlignment="0" applyProtection="0"/>
    <xf numFmtId="0" fontId="40" fillId="10" borderId="0" applyNumberFormat="0" applyBorder="0" applyAlignment="0" applyProtection="0"/>
    <xf numFmtId="9" fontId="22" fillId="0" borderId="0" applyFont="0" applyFill="0" applyBorder="0" applyAlignment="0" applyProtection="0"/>
    <xf numFmtId="0" fontId="39" fillId="0" borderId="0" applyNumberForma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0" fillId="0" borderId="0" applyFont="0" applyFill="0" applyBorder="0" applyAlignment="0" applyProtection="0"/>
    <xf numFmtId="43" fontId="15" fillId="0" borderId="0" applyFont="0" applyFill="0" applyBorder="0" applyAlignment="0" applyProtection="0"/>
    <xf numFmtId="43" fontId="10" fillId="0" borderId="0" applyFont="0" applyFill="0" applyBorder="0" applyAlignment="0" applyProtection="0"/>
    <xf numFmtId="0" fontId="21" fillId="27" borderId="20" applyNumberFormat="0" applyAlignment="0" applyProtection="0"/>
    <xf numFmtId="0" fontId="38" fillId="26" borderId="19" applyNumberFormat="0" applyAlignment="0" applyProtection="0"/>
    <xf numFmtId="0" fontId="37" fillId="9" borderId="0" applyNumberFormat="0" applyBorder="0" applyAlignment="0" applyProtection="0"/>
    <xf numFmtId="0" fontId="36" fillId="25" borderId="0" applyNumberFormat="0" applyBorder="0" applyAlignment="0" applyProtection="0"/>
    <xf numFmtId="0" fontId="36" fillId="20" borderId="0" applyNumberFormat="0" applyBorder="0" applyAlignment="0" applyProtection="0"/>
    <xf numFmtId="0" fontId="36" fillId="19" borderId="0" applyNumberFormat="0" applyBorder="0" applyAlignment="0" applyProtection="0"/>
    <xf numFmtId="0" fontId="36" fillId="24" borderId="0" applyNumberFormat="0" applyBorder="0" applyAlignment="0" applyProtection="0"/>
    <xf numFmtId="0" fontId="36" fillId="23" borderId="0" applyNumberFormat="0" applyBorder="0" applyAlignment="0" applyProtection="0"/>
    <xf numFmtId="0" fontId="36" fillId="22" borderId="0" applyNumberFormat="0" applyBorder="0" applyAlignment="0" applyProtection="0"/>
    <xf numFmtId="0" fontId="36" fillId="21" borderId="0" applyNumberFormat="0" applyBorder="0" applyAlignment="0" applyProtection="0"/>
    <xf numFmtId="0" fontId="36" fillId="20" borderId="0" applyNumberFormat="0" applyBorder="0" applyAlignment="0" applyProtection="0"/>
    <xf numFmtId="0" fontId="36" fillId="19" borderId="0" applyNumberFormat="0" applyBorder="0" applyAlignment="0" applyProtection="0"/>
    <xf numFmtId="0" fontId="36" fillId="16" borderId="0" applyNumberFormat="0" applyBorder="0" applyAlignment="0" applyProtection="0"/>
    <xf numFmtId="0" fontId="36" fillId="15" borderId="0" applyNumberFormat="0" applyBorder="0" applyAlignment="0" applyProtection="0"/>
    <xf numFmtId="0" fontId="36" fillId="18" borderId="0" applyNumberFormat="0" applyBorder="0" applyAlignment="0" applyProtection="0"/>
    <xf numFmtId="0" fontId="22" fillId="17" borderId="0" applyNumberFormat="0" applyBorder="0" applyAlignment="0" applyProtection="0"/>
    <xf numFmtId="0" fontId="22" fillId="14" borderId="0" applyNumberFormat="0" applyBorder="0" applyAlignment="0" applyProtection="0"/>
    <xf numFmtId="0" fontId="22" fillId="11" borderId="0" applyNumberFormat="0" applyBorder="0" applyAlignment="0" applyProtection="0"/>
    <xf numFmtId="0" fontId="22" fillId="16" borderId="0" applyNumberFormat="0" applyBorder="0" applyAlignment="0" applyProtection="0"/>
    <xf numFmtId="0" fontId="22" fillId="15" borderId="0" applyNumberFormat="0" applyBorder="0" applyAlignment="0" applyProtection="0"/>
    <xf numFmtId="0" fontId="22" fillId="14" borderId="0" applyNumberFormat="0" applyBorder="0" applyAlignment="0" applyProtection="0"/>
    <xf numFmtId="0" fontId="22" fillId="13" borderId="0" applyNumberFormat="0" applyBorder="0" applyAlignment="0" applyProtection="0"/>
    <xf numFmtId="0" fontId="22" fillId="12" borderId="0" applyNumberFormat="0" applyBorder="0" applyAlignment="0" applyProtection="0"/>
    <xf numFmtId="0" fontId="22" fillId="11" borderId="0" applyNumberFormat="0" applyBorder="0" applyAlignment="0" applyProtection="0"/>
    <xf numFmtId="0" fontId="22" fillId="10" borderId="0" applyNumberFormat="0" applyBorder="0" applyAlignment="0" applyProtection="0"/>
    <xf numFmtId="0" fontId="22" fillId="9" borderId="0" applyNumberFormat="0" applyBorder="0" applyAlignment="0" applyProtection="0"/>
    <xf numFmtId="0" fontId="22" fillId="8" borderId="0" applyNumberFormat="0" applyBorder="0" applyAlignment="0" applyProtection="0"/>
    <xf numFmtId="0" fontId="48" fillId="0" borderId="0" applyNumberFormat="0" applyFill="0" applyBorder="0" applyAlignment="0" applyProtection="0"/>
    <xf numFmtId="0" fontId="49" fillId="0" borderId="27" applyNumberFormat="0" applyFill="0" applyAlignment="0" applyProtection="0"/>
    <xf numFmtId="0" fontId="50" fillId="0" borderId="0" applyNumberFormat="0" applyFill="0" applyBorder="0" applyAlignment="0" applyProtection="0"/>
    <xf numFmtId="0" fontId="10" fillId="0" borderId="0"/>
    <xf numFmtId="0" fontId="5" fillId="0" borderId="0"/>
    <xf numFmtId="0" fontId="10" fillId="0" borderId="0"/>
    <xf numFmtId="0" fontId="5" fillId="0" borderId="0"/>
    <xf numFmtId="0" fontId="5" fillId="0" borderId="0"/>
    <xf numFmtId="0" fontId="5" fillId="0" borderId="0"/>
    <xf numFmtId="0" fontId="22" fillId="12" borderId="0" applyNumberFormat="0" applyBorder="0" applyAlignment="0" applyProtection="0"/>
    <xf numFmtId="0" fontId="5" fillId="0" borderId="0"/>
    <xf numFmtId="0" fontId="5" fillId="0" borderId="0"/>
    <xf numFmtId="0" fontId="5" fillId="0" borderId="0"/>
    <xf numFmtId="0" fontId="22" fillId="11" borderId="0" applyNumberFormat="0" applyBorder="0" applyAlignment="0" applyProtection="0"/>
    <xf numFmtId="0" fontId="22" fillId="17" borderId="0" applyNumberFormat="0" applyBorder="0" applyAlignment="0" applyProtection="0"/>
    <xf numFmtId="0" fontId="36" fillId="19" borderId="0" applyNumberFormat="0" applyBorder="0" applyAlignment="0" applyProtection="0"/>
    <xf numFmtId="0" fontId="36" fillId="22" borderId="0" applyNumberFormat="0" applyBorder="0" applyAlignment="0" applyProtection="0"/>
    <xf numFmtId="0" fontId="36" fillId="23" borderId="0" applyNumberFormat="0" applyBorder="0" applyAlignment="0" applyProtection="0"/>
    <xf numFmtId="0" fontId="36" fillId="20" borderId="0" applyNumberFormat="0" applyBorder="0" applyAlignment="0" applyProtection="0"/>
    <xf numFmtId="0" fontId="10" fillId="0" borderId="0"/>
    <xf numFmtId="0" fontId="5" fillId="0" borderId="0"/>
    <xf numFmtId="0" fontId="36" fillId="18" borderId="0" applyNumberFormat="0" applyBorder="0" applyAlignment="0" applyProtection="0"/>
    <xf numFmtId="0" fontId="22" fillId="14" borderId="0" applyNumberFormat="0" applyBorder="0" applyAlignment="0" applyProtection="0"/>
    <xf numFmtId="0" fontId="10" fillId="0" borderId="0"/>
    <xf numFmtId="43" fontId="10" fillId="0" borderId="0" applyFont="0" applyFill="0" applyBorder="0" applyAlignment="0" applyProtection="0"/>
    <xf numFmtId="0" fontId="39" fillId="0" borderId="0" applyNumberFormat="0" applyFill="0" applyBorder="0" applyAlignment="0" applyProtection="0"/>
    <xf numFmtId="0" fontId="40" fillId="10"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3"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4" borderId="0" applyNumberFormat="0" applyBorder="0" applyAlignment="0" applyProtection="0"/>
    <xf numFmtId="0" fontId="10" fillId="0" borderId="0"/>
    <xf numFmtId="0" fontId="36" fillId="15" borderId="0" applyNumberFormat="0" applyBorder="0" applyAlignment="0" applyProtection="0"/>
    <xf numFmtId="0" fontId="36" fillId="16" borderId="0" applyNumberFormat="0" applyBorder="0" applyAlignment="0" applyProtection="0"/>
    <xf numFmtId="43" fontId="10" fillId="0" borderId="0" applyFont="0" applyFill="0" applyBorder="0" applyAlignment="0" applyProtection="0"/>
    <xf numFmtId="0" fontId="36" fillId="21" borderId="0" applyNumberFormat="0" applyBorder="0" applyAlignment="0" applyProtection="0"/>
    <xf numFmtId="0" fontId="48" fillId="0" borderId="0" applyNumberFormat="0" applyFill="0" applyBorder="0" applyAlignment="0" applyProtection="0"/>
    <xf numFmtId="0" fontId="36" fillId="24" borderId="0" applyNumberFormat="0" applyBorder="0" applyAlignment="0" applyProtection="0"/>
    <xf numFmtId="0" fontId="49" fillId="0" borderId="27" applyNumberFormat="0" applyFill="0" applyAlignment="0" applyProtection="0"/>
    <xf numFmtId="0" fontId="36" fillId="19" borderId="0" applyNumberFormat="0" applyBorder="0" applyAlignment="0" applyProtection="0"/>
    <xf numFmtId="0" fontId="50" fillId="0" borderId="0" applyNumberFormat="0" applyFill="0" applyBorder="0" applyAlignment="0" applyProtection="0"/>
    <xf numFmtId="0" fontId="36" fillId="20" borderId="0" applyNumberFormat="0" applyBorder="0" applyAlignment="0" applyProtection="0"/>
    <xf numFmtId="0" fontId="5" fillId="0" borderId="0"/>
    <xf numFmtId="0" fontId="5" fillId="0" borderId="0"/>
    <xf numFmtId="0" fontId="5" fillId="0" borderId="0"/>
    <xf numFmtId="0" fontId="5" fillId="0" borderId="0"/>
    <xf numFmtId="0" fontId="36" fillId="25" borderId="0" applyNumberFormat="0" applyBorder="0" applyAlignment="0" applyProtection="0"/>
    <xf numFmtId="0" fontId="41" fillId="0" borderId="21" applyNumberFormat="0" applyFill="0" applyAlignment="0" applyProtection="0"/>
    <xf numFmtId="0" fontId="37" fillId="9" borderId="0" applyNumberFormat="0" applyBorder="0" applyAlignment="0" applyProtection="0"/>
    <xf numFmtId="0" fontId="38" fillId="26" borderId="19" applyNumberFormat="0" applyAlignment="0" applyProtection="0"/>
    <xf numFmtId="0" fontId="21" fillId="27" borderId="20" applyNumberFormat="0" applyAlignment="0" applyProtection="0"/>
    <xf numFmtId="0" fontId="40" fillId="10" borderId="0" applyNumberFormat="0" applyBorder="0" applyAlignment="0" applyProtection="0"/>
    <xf numFmtId="0" fontId="39" fillId="0" borderId="0" applyNumberFormat="0" applyFill="0" applyBorder="0" applyAlignment="0" applyProtection="0"/>
    <xf numFmtId="43" fontId="10" fillId="0" borderId="0" applyFont="0" applyFill="0" applyBorder="0" applyAlignment="0" applyProtection="0"/>
    <xf numFmtId="0" fontId="39" fillId="0" borderId="0" applyNumberFormat="0" applyFill="0" applyBorder="0" applyAlignment="0" applyProtection="0"/>
    <xf numFmtId="0" fontId="40" fillId="10" borderId="0" applyNumberFormat="0" applyBorder="0" applyAlignment="0" applyProtection="0"/>
    <xf numFmtId="0" fontId="41" fillId="0" borderId="21" applyNumberFormat="0" applyFill="0" applyAlignment="0" applyProtection="0"/>
    <xf numFmtId="0" fontId="42" fillId="0" borderId="22" applyNumberFormat="0" applyFill="0" applyAlignment="0" applyProtection="0"/>
    <xf numFmtId="0" fontId="43" fillId="0" borderId="23" applyNumberFormat="0" applyFill="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21" fillId="27" borderId="20" applyNumberFormat="0" applyAlignment="0" applyProtection="0"/>
    <xf numFmtId="0" fontId="38" fillId="26" borderId="19" applyNumberFormat="0" applyAlignment="0" applyProtection="0"/>
    <xf numFmtId="0" fontId="35" fillId="0" borderId="0" applyNumberFormat="0" applyFill="0" applyBorder="0" applyAlignment="0" applyProtection="0">
      <alignment vertical="top"/>
      <protection locked="0"/>
    </xf>
    <xf numFmtId="0" fontId="44" fillId="13" borderId="19" applyNumberFormat="0" applyAlignment="0" applyProtection="0"/>
    <xf numFmtId="0" fontId="45" fillId="0" borderId="24" applyNumberFormat="0" applyFill="0" applyAlignment="0" applyProtection="0"/>
    <xf numFmtId="0" fontId="46" fillId="28" borderId="0" applyNumberFormat="0" applyBorder="0" applyAlignment="0" applyProtection="0"/>
    <xf numFmtId="0" fontId="5" fillId="0" borderId="0"/>
    <xf numFmtId="0" fontId="10" fillId="0" borderId="0"/>
    <xf numFmtId="0" fontId="5" fillId="0" borderId="0"/>
    <xf numFmtId="0" fontId="36" fillId="19" borderId="0" applyNumberFormat="0" applyBorder="0" applyAlignment="0" applyProtection="0"/>
    <xf numFmtId="0" fontId="36" fillId="24" borderId="0" applyNumberFormat="0" applyBorder="0" applyAlignment="0" applyProtection="0"/>
    <xf numFmtId="0" fontId="36" fillId="23" borderId="0" applyNumberFormat="0" applyBorder="0" applyAlignment="0" applyProtection="0"/>
    <xf numFmtId="0" fontId="36" fillId="22" borderId="0" applyNumberFormat="0" applyBorder="0" applyAlignment="0" applyProtection="0"/>
    <xf numFmtId="0" fontId="36" fillId="21" borderId="0" applyNumberFormat="0" applyBorder="0" applyAlignment="0" applyProtection="0"/>
    <xf numFmtId="0" fontId="10" fillId="29" borderId="25" applyNumberFormat="0" applyFont="0" applyAlignment="0" applyProtection="0"/>
    <xf numFmtId="0" fontId="47" fillId="26" borderId="26" applyNumberFormat="0" applyAlignment="0" applyProtection="0"/>
    <xf numFmtId="0" fontId="36" fillId="20" borderId="0" applyNumberFormat="0" applyBorder="0" applyAlignment="0" applyProtection="0"/>
    <xf numFmtId="0" fontId="36" fillId="16" borderId="0" applyNumberFormat="0" applyBorder="0" applyAlignment="0" applyProtection="0"/>
    <xf numFmtId="0" fontId="36" fillId="15" borderId="0" applyNumberFormat="0" applyBorder="0" applyAlignment="0" applyProtection="0"/>
    <xf numFmtId="0" fontId="36" fillId="18" borderId="0" applyNumberFormat="0" applyBorder="0" applyAlignment="0" applyProtection="0"/>
    <xf numFmtId="0" fontId="22" fillId="17" borderId="0" applyNumberFormat="0" applyBorder="0" applyAlignment="0" applyProtection="0"/>
    <xf numFmtId="0" fontId="22" fillId="14" borderId="0" applyNumberFormat="0" applyBorder="0" applyAlignment="0" applyProtection="0"/>
    <xf numFmtId="0" fontId="22" fillId="11" borderId="0" applyNumberFormat="0" applyBorder="0" applyAlignment="0" applyProtection="0"/>
    <xf numFmtId="0" fontId="22" fillId="16" borderId="0" applyNumberFormat="0" applyBorder="0" applyAlignment="0" applyProtection="0"/>
    <xf numFmtId="0" fontId="22" fillId="15" borderId="0" applyNumberFormat="0" applyBorder="0" applyAlignment="0" applyProtection="0"/>
    <xf numFmtId="0" fontId="22" fillId="14" borderId="0" applyNumberFormat="0" applyBorder="0" applyAlignment="0" applyProtection="0"/>
    <xf numFmtId="0" fontId="22" fillId="13" borderId="0" applyNumberFormat="0" applyBorder="0" applyAlignment="0" applyProtection="0"/>
    <xf numFmtId="0" fontId="22" fillId="12" borderId="0" applyNumberFormat="0" applyBorder="0" applyAlignment="0" applyProtection="0"/>
    <xf numFmtId="0" fontId="22" fillId="11" borderId="0" applyNumberFormat="0" applyBorder="0" applyAlignment="0" applyProtection="0"/>
    <xf numFmtId="0" fontId="22" fillId="10" borderId="0" applyNumberFormat="0" applyBorder="0" applyAlignment="0" applyProtection="0"/>
    <xf numFmtId="0" fontId="22" fillId="9" borderId="0" applyNumberFormat="0" applyBorder="0" applyAlignment="0" applyProtection="0"/>
    <xf numFmtId="0" fontId="22" fillId="8" borderId="0" applyNumberFormat="0" applyBorder="0" applyAlignment="0" applyProtection="0"/>
    <xf numFmtId="0" fontId="44" fillId="13" borderId="19" applyNumberFormat="0" applyAlignment="0" applyProtection="0"/>
    <xf numFmtId="0" fontId="45" fillId="0" borderId="24" applyNumberFormat="0" applyFill="0" applyAlignment="0" applyProtection="0"/>
    <xf numFmtId="0" fontId="46" fillId="28" borderId="0" applyNumberFormat="0" applyBorder="0" applyAlignment="0" applyProtection="0"/>
    <xf numFmtId="0" fontId="48" fillId="0" borderId="0" applyNumberFormat="0" applyFill="0" applyBorder="0" applyAlignment="0" applyProtection="0"/>
    <xf numFmtId="0" fontId="49" fillId="0" borderId="27" applyNumberFormat="0" applyFill="0" applyAlignment="0" applyProtection="0"/>
    <xf numFmtId="0" fontId="50" fillId="0" borderId="0" applyNumberFormat="0" applyFill="0" applyBorder="0" applyAlignment="0" applyProtection="0"/>
    <xf numFmtId="0" fontId="10" fillId="0" borderId="0"/>
    <xf numFmtId="0" fontId="5" fillId="0" borderId="0"/>
    <xf numFmtId="0" fontId="43" fillId="0" borderId="0" applyNumberFormat="0" applyFill="0" applyBorder="0" applyAlignment="0" applyProtection="0"/>
    <xf numFmtId="9" fontId="22" fillId="0" borderId="0" applyFont="0" applyFill="0" applyBorder="0" applyAlignment="0" applyProtection="0"/>
    <xf numFmtId="0" fontId="36" fillId="20" borderId="0" applyNumberFormat="0" applyBorder="0" applyAlignment="0" applyProtection="0"/>
    <xf numFmtId="0" fontId="5" fillId="0" borderId="0"/>
    <xf numFmtId="0" fontId="37" fillId="9" borderId="0" applyNumberFormat="0" applyBorder="0" applyAlignment="0" applyProtection="0"/>
    <xf numFmtId="0" fontId="5" fillId="0" borderId="0"/>
    <xf numFmtId="0" fontId="10" fillId="0" borderId="0"/>
    <xf numFmtId="43" fontId="10" fillId="0" borderId="0" applyFont="0" applyFill="0" applyBorder="0" applyAlignment="0" applyProtection="0"/>
    <xf numFmtId="0" fontId="43" fillId="0" borderId="23" applyNumberFormat="0" applyFill="0" applyAlignment="0" applyProtection="0"/>
    <xf numFmtId="0" fontId="42" fillId="0" borderId="22" applyNumberFormat="0" applyFill="0" applyAlignment="0" applyProtection="0"/>
    <xf numFmtId="0" fontId="43" fillId="0" borderId="23" applyNumberFormat="0" applyFill="0" applyAlignment="0" applyProtection="0"/>
    <xf numFmtId="0" fontId="40" fillId="10" borderId="0" applyNumberFormat="0" applyBorder="0" applyAlignment="0" applyProtection="0"/>
    <xf numFmtId="0" fontId="36" fillId="25" borderId="0" applyNumberFormat="0" applyBorder="0" applyAlignment="0" applyProtection="0"/>
    <xf numFmtId="0" fontId="5" fillId="0" borderId="0"/>
    <xf numFmtId="0" fontId="5" fillId="0" borderId="0"/>
    <xf numFmtId="0" fontId="36" fillId="19" borderId="0" applyNumberFormat="0" applyBorder="0" applyAlignment="0" applyProtection="0"/>
    <xf numFmtId="0" fontId="5" fillId="0" borderId="0"/>
    <xf numFmtId="0" fontId="5" fillId="0" borderId="0"/>
    <xf numFmtId="0" fontId="35" fillId="0" borderId="0" applyNumberFormat="0" applyFill="0" applyBorder="0" applyAlignment="0" applyProtection="0">
      <alignment vertical="top"/>
      <protection locked="0"/>
    </xf>
    <xf numFmtId="0" fontId="44" fillId="13" borderId="19" applyNumberFormat="0" applyAlignment="0" applyProtection="0"/>
    <xf numFmtId="0" fontId="45" fillId="0" borderId="24" applyNumberFormat="0" applyFill="0" applyAlignment="0" applyProtection="0"/>
    <xf numFmtId="0" fontId="46" fillId="28" borderId="0" applyNumberFormat="0" applyBorder="0" applyAlignment="0" applyProtection="0"/>
    <xf numFmtId="0" fontId="5" fillId="0" borderId="0"/>
    <xf numFmtId="0" fontId="10" fillId="0" borderId="0"/>
    <xf numFmtId="0" fontId="5" fillId="0" borderId="0"/>
    <xf numFmtId="0" fontId="37" fillId="9" borderId="0" applyNumberFormat="0" applyBorder="0" applyAlignment="0" applyProtection="0"/>
    <xf numFmtId="0" fontId="36" fillId="25" borderId="0" applyNumberFormat="0" applyBorder="0" applyAlignment="0" applyProtection="0"/>
    <xf numFmtId="0" fontId="36" fillId="20" borderId="0" applyNumberFormat="0" applyBorder="0" applyAlignment="0" applyProtection="0"/>
    <xf numFmtId="0" fontId="36" fillId="19" borderId="0" applyNumberFormat="0" applyBorder="0" applyAlignment="0" applyProtection="0"/>
    <xf numFmtId="0" fontId="36" fillId="24" borderId="0" applyNumberFormat="0" applyBorder="0" applyAlignment="0" applyProtection="0"/>
    <xf numFmtId="0" fontId="36" fillId="23" borderId="0" applyNumberFormat="0" applyBorder="0" applyAlignment="0" applyProtection="0"/>
    <xf numFmtId="0" fontId="36" fillId="22" borderId="0" applyNumberFormat="0" applyBorder="0" applyAlignment="0" applyProtection="0"/>
    <xf numFmtId="0" fontId="36" fillId="21" borderId="0" applyNumberFormat="0" applyBorder="0" applyAlignment="0" applyProtection="0"/>
    <xf numFmtId="0" fontId="10" fillId="29" borderId="25" applyNumberFormat="0" applyFont="0" applyAlignment="0" applyProtection="0"/>
    <xf numFmtId="0" fontId="47" fillId="26" borderId="26" applyNumberFormat="0" applyAlignment="0" applyProtection="0"/>
    <xf numFmtId="0" fontId="36" fillId="20" borderId="0" applyNumberFormat="0" applyBorder="0" applyAlignment="0" applyProtection="0"/>
    <xf numFmtId="0" fontId="36" fillId="16" borderId="0" applyNumberFormat="0" applyBorder="0" applyAlignment="0" applyProtection="0"/>
    <xf numFmtId="0" fontId="36" fillId="15" borderId="0" applyNumberFormat="0" applyBorder="0" applyAlignment="0" applyProtection="0"/>
    <xf numFmtId="0" fontId="36" fillId="18" borderId="0" applyNumberFormat="0" applyBorder="0" applyAlignment="0" applyProtection="0"/>
    <xf numFmtId="0" fontId="22" fillId="17" borderId="0" applyNumberFormat="0" applyBorder="0" applyAlignment="0" applyProtection="0"/>
    <xf numFmtId="0" fontId="22" fillId="14" borderId="0" applyNumberFormat="0" applyBorder="0" applyAlignment="0" applyProtection="0"/>
    <xf numFmtId="0" fontId="22" fillId="11" borderId="0" applyNumberFormat="0" applyBorder="0" applyAlignment="0" applyProtection="0"/>
    <xf numFmtId="0" fontId="22" fillId="16" borderId="0" applyNumberFormat="0" applyBorder="0" applyAlignment="0" applyProtection="0"/>
    <xf numFmtId="0" fontId="22" fillId="15" borderId="0" applyNumberFormat="0" applyBorder="0" applyAlignment="0" applyProtection="0"/>
    <xf numFmtId="0" fontId="22" fillId="14" borderId="0" applyNumberFormat="0" applyBorder="0" applyAlignment="0" applyProtection="0"/>
    <xf numFmtId="0" fontId="22" fillId="13" borderId="0" applyNumberFormat="0" applyBorder="0" applyAlignment="0" applyProtection="0"/>
    <xf numFmtId="0" fontId="22" fillId="12" borderId="0" applyNumberFormat="0" applyBorder="0" applyAlignment="0" applyProtection="0"/>
    <xf numFmtId="0" fontId="22" fillId="11" borderId="0" applyNumberFormat="0" applyBorder="0" applyAlignment="0" applyProtection="0"/>
    <xf numFmtId="0" fontId="22" fillId="10" borderId="0" applyNumberFormat="0" applyBorder="0" applyAlignment="0" applyProtection="0"/>
    <xf numFmtId="0" fontId="22" fillId="9" borderId="0" applyNumberFormat="0" applyBorder="0" applyAlignment="0" applyProtection="0"/>
    <xf numFmtId="0" fontId="22" fillId="8" borderId="0" applyNumberFormat="0" applyBorder="0" applyAlignment="0" applyProtection="0"/>
    <xf numFmtId="0" fontId="44" fillId="13" borderId="19" applyNumberFormat="0" applyAlignment="0" applyProtection="0"/>
    <xf numFmtId="0" fontId="45" fillId="0" borderId="24" applyNumberFormat="0" applyFill="0" applyAlignment="0" applyProtection="0"/>
    <xf numFmtId="0" fontId="46" fillId="28" borderId="0" applyNumberFormat="0" applyBorder="0" applyAlignment="0" applyProtection="0"/>
    <xf numFmtId="0" fontId="48" fillId="0" borderId="0" applyNumberFormat="0" applyFill="0" applyBorder="0" applyAlignment="0" applyProtection="0"/>
    <xf numFmtId="0" fontId="49" fillId="0" borderId="27" applyNumberFormat="0" applyFill="0" applyAlignment="0" applyProtection="0"/>
    <xf numFmtId="0" fontId="50" fillId="0" borderId="0" applyNumberFormat="0" applyFill="0" applyBorder="0" applyAlignment="0" applyProtection="0"/>
    <xf numFmtId="0" fontId="10" fillId="0" borderId="0"/>
    <xf numFmtId="0" fontId="5" fillId="0" borderId="0"/>
    <xf numFmtId="0" fontId="35" fillId="0" borderId="0" applyNumberFormat="0" applyFill="0" applyBorder="0" applyAlignment="0" applyProtection="0">
      <alignment vertical="top"/>
      <protection locked="0"/>
    </xf>
    <xf numFmtId="9" fontId="22" fillId="0" borderId="0" applyFont="0" applyFill="0" applyBorder="0" applyAlignment="0" applyProtection="0"/>
    <xf numFmtId="0" fontId="38" fillId="26" borderId="19" applyNumberFormat="0" applyAlignment="0" applyProtection="0"/>
    <xf numFmtId="0" fontId="5" fillId="0" borderId="0"/>
    <xf numFmtId="0" fontId="43" fillId="0" borderId="23" applyNumberFormat="0" applyFill="0" applyAlignment="0" applyProtection="0"/>
    <xf numFmtId="0" fontId="5" fillId="0" borderId="0"/>
    <xf numFmtId="0" fontId="10" fillId="0" borderId="0"/>
    <xf numFmtId="0" fontId="42" fillId="0" borderId="22" applyNumberFormat="0" applyFill="0" applyAlignment="0" applyProtection="0"/>
    <xf numFmtId="43" fontId="10" fillId="0" borderId="0" applyFont="0" applyFill="0" applyBorder="0" applyAlignment="0" applyProtection="0"/>
    <xf numFmtId="0" fontId="39" fillId="0" borderId="0" applyNumberFormat="0" applyFill="0" applyBorder="0" applyAlignment="0" applyProtection="0"/>
    <xf numFmtId="0" fontId="41" fillId="0" borderId="21" applyNumberFormat="0" applyFill="0" applyAlignment="0" applyProtection="0"/>
    <xf numFmtId="0" fontId="43" fillId="0" borderId="0" applyNumberFormat="0" applyFill="0" applyBorder="0" applyAlignment="0" applyProtection="0"/>
    <xf numFmtId="0" fontId="21" fillId="27" borderId="20" applyNumberFormat="0" applyAlignment="0" applyProtection="0"/>
    <xf numFmtId="0" fontId="5" fillId="0" borderId="0"/>
    <xf numFmtId="0" fontId="5" fillId="0" borderId="0"/>
    <xf numFmtId="0" fontId="36" fillId="19" borderId="0" applyNumberFormat="0" applyBorder="0" applyAlignment="0" applyProtection="0"/>
    <xf numFmtId="0" fontId="5" fillId="0" borderId="0"/>
    <xf numFmtId="0" fontId="5" fillId="0" borderId="0"/>
    <xf numFmtId="0" fontId="5" fillId="0" borderId="0"/>
    <xf numFmtId="0" fontId="10" fillId="0" borderId="0"/>
    <xf numFmtId="0" fontId="5" fillId="0" borderId="0"/>
    <xf numFmtId="0" fontId="37" fillId="9" borderId="0" applyNumberFormat="0" applyBorder="0" applyAlignment="0" applyProtection="0"/>
    <xf numFmtId="0" fontId="36" fillId="25" borderId="0" applyNumberFormat="0" applyBorder="0" applyAlignment="0" applyProtection="0"/>
    <xf numFmtId="0" fontId="36" fillId="20" borderId="0" applyNumberFormat="0" applyBorder="0" applyAlignment="0" applyProtection="0"/>
    <xf numFmtId="0" fontId="36" fillId="19" borderId="0" applyNumberFormat="0" applyBorder="0" applyAlignment="0" applyProtection="0"/>
    <xf numFmtId="0" fontId="36" fillId="24" borderId="0" applyNumberFormat="0" applyBorder="0" applyAlignment="0" applyProtection="0"/>
    <xf numFmtId="0" fontId="36" fillId="23" borderId="0" applyNumberFormat="0" applyBorder="0" applyAlignment="0" applyProtection="0"/>
    <xf numFmtId="0" fontId="36" fillId="22" borderId="0" applyNumberFormat="0" applyBorder="0" applyAlignment="0" applyProtection="0"/>
    <xf numFmtId="0" fontId="36" fillId="21" borderId="0" applyNumberFormat="0" applyBorder="0" applyAlignment="0" applyProtection="0"/>
    <xf numFmtId="0" fontId="10" fillId="29" borderId="25" applyNumberFormat="0" applyFont="0" applyAlignment="0" applyProtection="0"/>
    <xf numFmtId="0" fontId="47" fillId="26" borderId="26" applyNumberFormat="0" applyAlignment="0" applyProtection="0"/>
    <xf numFmtId="0" fontId="36" fillId="20" borderId="0" applyNumberFormat="0" applyBorder="0" applyAlignment="0" applyProtection="0"/>
    <xf numFmtId="0" fontId="36" fillId="16" borderId="0" applyNumberFormat="0" applyBorder="0" applyAlignment="0" applyProtection="0"/>
    <xf numFmtId="0" fontId="36" fillId="15" borderId="0" applyNumberFormat="0" applyBorder="0" applyAlignment="0" applyProtection="0"/>
    <xf numFmtId="0" fontId="36" fillId="18" borderId="0" applyNumberFormat="0" applyBorder="0" applyAlignment="0" applyProtection="0"/>
    <xf numFmtId="0" fontId="22" fillId="17" borderId="0" applyNumberFormat="0" applyBorder="0" applyAlignment="0" applyProtection="0"/>
    <xf numFmtId="0" fontId="22" fillId="14" borderId="0" applyNumberFormat="0" applyBorder="0" applyAlignment="0" applyProtection="0"/>
    <xf numFmtId="0" fontId="22" fillId="11" borderId="0" applyNumberFormat="0" applyBorder="0" applyAlignment="0" applyProtection="0"/>
    <xf numFmtId="0" fontId="22" fillId="16" borderId="0" applyNumberFormat="0" applyBorder="0" applyAlignment="0" applyProtection="0"/>
    <xf numFmtId="0" fontId="22" fillId="15" borderId="0" applyNumberFormat="0" applyBorder="0" applyAlignment="0" applyProtection="0"/>
    <xf numFmtId="0" fontId="22" fillId="14" borderId="0" applyNumberFormat="0" applyBorder="0" applyAlignment="0" applyProtection="0"/>
    <xf numFmtId="0" fontId="22" fillId="13" borderId="0" applyNumberFormat="0" applyBorder="0" applyAlignment="0" applyProtection="0"/>
    <xf numFmtId="0" fontId="22" fillId="12" borderId="0" applyNumberFormat="0" applyBorder="0" applyAlignment="0" applyProtection="0"/>
    <xf numFmtId="0" fontId="22" fillId="11" borderId="0" applyNumberFormat="0" applyBorder="0" applyAlignment="0" applyProtection="0"/>
    <xf numFmtId="0" fontId="22" fillId="10" borderId="0" applyNumberFormat="0" applyBorder="0" applyAlignment="0" applyProtection="0"/>
    <xf numFmtId="0" fontId="22" fillId="9" borderId="0" applyNumberFormat="0" applyBorder="0" applyAlignment="0" applyProtection="0"/>
    <xf numFmtId="0" fontId="22" fillId="8" borderId="0" applyNumberFormat="0" applyBorder="0" applyAlignment="0" applyProtection="0"/>
    <xf numFmtId="0" fontId="48" fillId="0" borderId="0" applyNumberFormat="0" applyFill="0" applyBorder="0" applyAlignment="0" applyProtection="0"/>
    <xf numFmtId="0" fontId="49" fillId="0" borderId="27" applyNumberFormat="0" applyFill="0" applyAlignment="0" applyProtection="0"/>
    <xf numFmtId="0" fontId="50" fillId="0" borderId="0" applyNumberFormat="0" applyFill="0" applyBorder="0" applyAlignment="0" applyProtection="0"/>
    <xf numFmtId="0" fontId="10" fillId="0" borderId="0"/>
    <xf numFmtId="0" fontId="5" fillId="0" borderId="0"/>
    <xf numFmtId="0" fontId="35" fillId="0" borderId="0" applyNumberFormat="0" applyFill="0" applyBorder="0" applyAlignment="0" applyProtection="0">
      <alignment vertical="top"/>
      <protection locked="0"/>
    </xf>
    <xf numFmtId="9" fontId="22" fillId="0" borderId="0" applyFont="0" applyFill="0" applyBorder="0" applyAlignment="0" applyProtection="0"/>
    <xf numFmtId="0" fontId="38" fillId="26" borderId="19" applyNumberFormat="0" applyAlignment="0" applyProtection="0"/>
    <xf numFmtId="0" fontId="5" fillId="0" borderId="0"/>
    <xf numFmtId="0" fontId="5" fillId="0" borderId="0"/>
    <xf numFmtId="0" fontId="10" fillId="0" borderId="0"/>
    <xf numFmtId="0" fontId="42" fillId="0" borderId="22" applyNumberFormat="0" applyFill="0" applyAlignment="0" applyProtection="0"/>
    <xf numFmtId="0" fontId="41" fillId="0" borderId="21" applyNumberFormat="0" applyFill="0" applyAlignment="0" applyProtection="0"/>
    <xf numFmtId="0" fontId="21" fillId="27" borderId="20" applyNumberFormat="0" applyAlignment="0" applyProtection="0"/>
    <xf numFmtId="0" fontId="5" fillId="0" borderId="0"/>
    <xf numFmtId="0" fontId="5" fillId="0" borderId="0"/>
    <xf numFmtId="0" fontId="36" fillId="19" borderId="0" applyNumberFormat="0" applyBorder="0" applyAlignment="0" applyProtection="0"/>
    <xf numFmtId="0" fontId="5" fillId="0" borderId="0"/>
    <xf numFmtId="0" fontId="5" fillId="0" borderId="0"/>
    <xf numFmtId="0" fontId="5" fillId="0" borderId="0"/>
    <xf numFmtId="0" fontId="10" fillId="0" borderId="0"/>
    <xf numFmtId="0" fontId="5" fillId="0" borderId="0"/>
    <xf numFmtId="0" fontId="10" fillId="29" borderId="25" applyNumberFormat="0" applyFont="0" applyAlignment="0" applyProtection="0"/>
    <xf numFmtId="0" fontId="47" fillId="26" borderId="26" applyNumberFormat="0" applyAlignment="0" applyProtection="0"/>
    <xf numFmtId="0" fontId="48" fillId="0" borderId="0" applyNumberFormat="0" applyFill="0" applyBorder="0" applyAlignment="0" applyProtection="0"/>
    <xf numFmtId="0" fontId="49" fillId="0" borderId="27" applyNumberFormat="0" applyFill="0" applyAlignment="0" applyProtection="0"/>
    <xf numFmtId="0" fontId="50" fillId="0" borderId="0" applyNumberFormat="0" applyFill="0" applyBorder="0" applyAlignment="0" applyProtection="0"/>
    <xf numFmtId="0" fontId="5" fillId="0" borderId="0"/>
    <xf numFmtId="9" fontId="22" fillId="0" borderId="0" applyFont="0" applyFill="0" applyBorder="0" applyAlignment="0" applyProtection="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2" fillId="0" borderId="0" applyNumberFormat="0" applyFill="0" applyBorder="0" applyAlignment="0" applyProtection="0"/>
    <xf numFmtId="0" fontId="53" fillId="0" borderId="28" applyNumberFormat="0" applyFill="0" applyAlignment="0" applyProtection="0"/>
    <xf numFmtId="0" fontId="54" fillId="0" borderId="29" applyNumberFormat="0" applyFill="0" applyAlignment="0" applyProtection="0"/>
    <xf numFmtId="0" fontId="55" fillId="0" borderId="30" applyNumberFormat="0" applyFill="0" applyAlignment="0" applyProtection="0"/>
    <xf numFmtId="0" fontId="55" fillId="0" borderId="0" applyNumberFormat="0" applyFill="0" applyBorder="0" applyAlignment="0" applyProtection="0"/>
    <xf numFmtId="0" fontId="56" fillId="30" borderId="0" applyNumberFormat="0" applyBorder="0" applyAlignment="0" applyProtection="0"/>
    <xf numFmtId="0" fontId="57" fillId="31" borderId="0" applyNumberFormat="0" applyBorder="0" applyAlignment="0" applyProtection="0"/>
    <xf numFmtId="0" fontId="58" fillId="32" borderId="0" applyNumberFormat="0" applyBorder="0" applyAlignment="0" applyProtection="0"/>
    <xf numFmtId="0" fontId="59" fillId="33" borderId="31" applyNumberFormat="0" applyAlignment="0" applyProtection="0"/>
    <xf numFmtId="0" fontId="60" fillId="34" borderId="32" applyNumberFormat="0" applyAlignment="0" applyProtection="0"/>
    <xf numFmtId="0" fontId="61" fillId="34" borderId="31" applyNumberFormat="0" applyAlignment="0" applyProtection="0"/>
    <xf numFmtId="0" fontId="62" fillId="0" borderId="33" applyNumberFormat="0" applyFill="0" applyAlignment="0" applyProtection="0"/>
    <xf numFmtId="0" fontId="63" fillId="35" borderId="34" applyNumberFormat="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20" fillId="0" borderId="36" applyNumberFormat="0" applyFill="0" applyAlignment="0" applyProtection="0"/>
    <xf numFmtId="0" fontId="66" fillId="37" borderId="0" applyNumberFormat="0" applyBorder="0" applyAlignment="0" applyProtection="0"/>
    <xf numFmtId="0" fontId="4" fillId="38" borderId="0" applyNumberFormat="0" applyBorder="0" applyAlignment="0" applyProtection="0"/>
    <xf numFmtId="0" fontId="4" fillId="39" borderId="0" applyNumberFormat="0" applyBorder="0" applyAlignment="0" applyProtection="0"/>
    <xf numFmtId="0" fontId="66" fillId="40" borderId="0" applyNumberFormat="0" applyBorder="0" applyAlignment="0" applyProtection="0"/>
    <xf numFmtId="0" fontId="66" fillId="41"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66" fillId="44" borderId="0" applyNumberFormat="0" applyBorder="0" applyAlignment="0" applyProtection="0"/>
    <xf numFmtId="0" fontId="66" fillId="45"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66" fillId="48" borderId="0" applyNumberFormat="0" applyBorder="0" applyAlignment="0" applyProtection="0"/>
    <xf numFmtId="0" fontId="66" fillId="49"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66" fillId="52" borderId="0" applyNumberFormat="0" applyBorder="0" applyAlignment="0" applyProtection="0"/>
    <xf numFmtId="0" fontId="66" fillId="53"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66" fillId="56" borderId="0" applyNumberFormat="0" applyBorder="0" applyAlignment="0" applyProtection="0"/>
    <xf numFmtId="0" fontId="66" fillId="57"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66" fillId="60" borderId="0" applyNumberFormat="0" applyBorder="0" applyAlignment="0" applyProtection="0"/>
    <xf numFmtId="0" fontId="4" fillId="36" borderId="35" applyNumberFormat="0" applyFont="0" applyAlignment="0" applyProtection="0"/>
    <xf numFmtId="0" fontId="10" fillId="0" borderId="0"/>
    <xf numFmtId="43" fontId="10" fillId="0" borderId="0" applyFont="0" applyFill="0" applyBorder="0" applyAlignment="0" applyProtection="0"/>
    <xf numFmtId="0" fontId="4" fillId="0" borderId="0"/>
    <xf numFmtId="0" fontId="4" fillId="0" borderId="0"/>
    <xf numFmtId="0" fontId="10" fillId="0" borderId="0"/>
    <xf numFmtId="0" fontId="4" fillId="0" borderId="0"/>
    <xf numFmtId="0" fontId="4" fillId="0" borderId="0"/>
    <xf numFmtId="0" fontId="4" fillId="0" borderId="0"/>
    <xf numFmtId="43" fontId="75" fillId="0" borderId="0" applyFont="0" applyFill="0" applyBorder="0" applyAlignment="0" applyProtection="0"/>
    <xf numFmtId="0" fontId="3" fillId="0" borderId="0"/>
    <xf numFmtId="0" fontId="3" fillId="38" borderId="0" applyNumberFormat="0" applyBorder="0" applyAlignment="0" applyProtection="0"/>
    <xf numFmtId="0" fontId="3" fillId="42" borderId="0" applyNumberFormat="0" applyBorder="0" applyAlignment="0" applyProtection="0"/>
    <xf numFmtId="0" fontId="3" fillId="46" borderId="0" applyNumberFormat="0" applyBorder="0" applyAlignment="0" applyProtection="0"/>
    <xf numFmtId="0" fontId="3" fillId="50" borderId="0" applyNumberFormat="0" applyBorder="0" applyAlignment="0" applyProtection="0"/>
    <xf numFmtId="0" fontId="3" fillId="54" borderId="0" applyNumberFormat="0" applyBorder="0" applyAlignment="0" applyProtection="0"/>
    <xf numFmtId="0" fontId="3" fillId="58" borderId="0" applyNumberFormat="0" applyBorder="0" applyAlignment="0" applyProtection="0"/>
    <xf numFmtId="0" fontId="3" fillId="39" borderId="0" applyNumberFormat="0" applyBorder="0" applyAlignment="0" applyProtection="0"/>
    <xf numFmtId="0" fontId="3" fillId="43" borderId="0" applyNumberFormat="0" applyBorder="0" applyAlignment="0" applyProtection="0"/>
    <xf numFmtId="0" fontId="3" fillId="47" borderId="0" applyNumberFormat="0" applyBorder="0" applyAlignment="0" applyProtection="0"/>
    <xf numFmtId="0" fontId="3" fillId="51" borderId="0" applyNumberFormat="0" applyBorder="0" applyAlignment="0" applyProtection="0"/>
    <xf numFmtId="0" fontId="3" fillId="55" borderId="0" applyNumberFormat="0" applyBorder="0" applyAlignment="0" applyProtection="0"/>
    <xf numFmtId="0" fontId="3" fillId="59" borderId="0" applyNumberFormat="0" applyBorder="0" applyAlignment="0" applyProtection="0"/>
    <xf numFmtId="43" fontId="10"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6" borderId="35" applyNumberFormat="0" applyFont="0" applyAlignment="0" applyProtection="0"/>
    <xf numFmtId="9" fontId="10" fillId="0" borderId="0" applyFont="0" applyFill="0" applyBorder="0" applyAlignment="0" applyProtection="0"/>
    <xf numFmtId="0" fontId="1" fillId="0" borderId="0"/>
    <xf numFmtId="43" fontId="1" fillId="0" borderId="0" applyFont="0" applyFill="0" applyBorder="0" applyAlignment="0" applyProtection="0"/>
  </cellStyleXfs>
  <cellXfs count="221">
    <xf numFmtId="0" fontId="0" fillId="0" borderId="0" xfId="0"/>
    <xf numFmtId="3" fontId="25" fillId="0" borderId="1" xfId="0" applyNumberFormat="1" applyFont="1" applyBorder="1" applyAlignment="1">
      <alignment horizontal="center"/>
    </xf>
    <xf numFmtId="0" fontId="25" fillId="5" borderId="0" xfId="0" applyFont="1" applyFill="1" applyBorder="1"/>
    <xf numFmtId="0" fontId="25" fillId="0" borderId="1" xfId="0" applyFont="1" applyBorder="1" applyAlignment="1">
      <alignment horizontal="center"/>
    </xf>
    <xf numFmtId="0" fontId="25" fillId="2" borderId="0" xfId="8" applyFont="1" applyFill="1"/>
    <xf numFmtId="164" fontId="67" fillId="0" borderId="1" xfId="0" applyNumberFormat="1" applyFont="1" applyFill="1" applyBorder="1" applyAlignment="1">
      <alignment horizontal="center" vertical="center"/>
    </xf>
    <xf numFmtId="164" fontId="67" fillId="0" borderId="8" xfId="0" applyNumberFormat="1" applyFont="1" applyFill="1" applyBorder="1" applyAlignment="1">
      <alignment horizontal="center" vertical="center"/>
    </xf>
    <xf numFmtId="0" fontId="24" fillId="61" borderId="5" xfId="0" applyFont="1" applyFill="1" applyBorder="1" applyAlignment="1">
      <alignment horizontal="center" vertical="center" wrapText="1"/>
    </xf>
    <xf numFmtId="0" fontId="24" fillId="61" borderId="8" xfId="0" applyFont="1" applyFill="1" applyBorder="1" applyAlignment="1">
      <alignment horizontal="center" vertical="center" wrapText="1"/>
    </xf>
    <xf numFmtId="0" fontId="68" fillId="61" borderId="5" xfId="0" applyFont="1" applyFill="1" applyBorder="1" applyAlignment="1">
      <alignment horizontal="left" vertical="center" wrapText="1"/>
    </xf>
    <xf numFmtId="164" fontId="68" fillId="61" borderId="1" xfId="0" applyNumberFormat="1" applyFont="1" applyFill="1" applyBorder="1" applyAlignment="1">
      <alignment horizontal="center" vertical="center" wrapText="1"/>
    </xf>
    <xf numFmtId="164" fontId="68" fillId="61" borderId="8" xfId="0" applyNumberFormat="1" applyFont="1" applyFill="1" applyBorder="1" applyAlignment="1">
      <alignment horizontal="center" vertical="center" wrapText="1"/>
    </xf>
    <xf numFmtId="166" fontId="68" fillId="61" borderId="5" xfId="38" applyFont="1" applyFill="1" applyBorder="1" applyAlignment="1">
      <alignment horizontal="left" vertical="center" wrapText="1"/>
    </xf>
    <xf numFmtId="164" fontId="24" fillId="61" borderId="1" xfId="0" applyNumberFormat="1" applyFont="1" applyFill="1" applyBorder="1" applyAlignment="1">
      <alignment horizontal="center" vertical="center" wrapText="1"/>
    </xf>
    <xf numFmtId="164" fontId="24" fillId="61" borderId="8" xfId="0" applyNumberFormat="1" applyFont="1" applyFill="1" applyBorder="1" applyAlignment="1">
      <alignment horizontal="center" vertical="center" wrapText="1"/>
    </xf>
    <xf numFmtId="166" fontId="24" fillId="61" borderId="5" xfId="38" applyFont="1" applyFill="1" applyBorder="1" applyAlignment="1">
      <alignment horizontal="center" vertical="center" wrapText="1"/>
    </xf>
    <xf numFmtId="0" fontId="25" fillId="5" borderId="0" xfId="0" applyFont="1" applyFill="1"/>
    <xf numFmtId="0" fontId="25" fillId="5" borderId="0" xfId="0" applyFont="1" applyFill="1" applyAlignment="1">
      <alignment horizontal="center"/>
    </xf>
    <xf numFmtId="0" fontId="63" fillId="61" borderId="1" xfId="0" applyFont="1" applyFill="1" applyBorder="1"/>
    <xf numFmtId="0" fontId="25" fillId="2" borderId="0" xfId="0" applyFont="1" applyFill="1"/>
    <xf numFmtId="0" fontId="63" fillId="61" borderId="10" xfId="0" applyFont="1" applyFill="1" applyBorder="1"/>
    <xf numFmtId="0" fontId="26" fillId="2" borderId="0" xfId="8" applyFont="1" applyFill="1"/>
    <xf numFmtId="0" fontId="25" fillId="2" borderId="0" xfId="8" applyFont="1" applyFill="1" applyAlignment="1">
      <alignment horizontal="center"/>
    </xf>
    <xf numFmtId="0" fontId="25" fillId="2" borderId="0" xfId="0" applyFont="1" applyFill="1" applyBorder="1"/>
    <xf numFmtId="166" fontId="25" fillId="2" borderId="0" xfId="38" applyFont="1" applyFill="1" applyBorder="1" applyAlignment="1">
      <alignment horizontal="left" vertical="center" wrapText="1"/>
    </xf>
    <xf numFmtId="166" fontId="24" fillId="2" borderId="0" xfId="38" applyFont="1" applyFill="1" applyAlignment="1">
      <alignment vertical="center"/>
    </xf>
    <xf numFmtId="166" fontId="69" fillId="2" borderId="0" xfId="38" applyFont="1" applyFill="1" applyBorder="1" applyAlignment="1">
      <alignment horizontal="center" vertical="center" wrapText="1"/>
    </xf>
    <xf numFmtId="166" fontId="69" fillId="2" borderId="0" xfId="38" applyFont="1" applyFill="1" applyAlignment="1">
      <alignment horizontal="center" vertical="center"/>
    </xf>
    <xf numFmtId="0" fontId="25" fillId="0" borderId="5" xfId="0" applyFont="1" applyBorder="1" applyAlignment="1">
      <alignment horizontal="center" vertical="center"/>
    </xf>
    <xf numFmtId="0" fontId="25" fillId="0" borderId="7" xfId="0" applyFont="1" applyBorder="1" applyAlignment="1">
      <alignment horizontal="center" vertical="center" wrapText="1"/>
    </xf>
    <xf numFmtId="164" fontId="67" fillId="0" borderId="9" xfId="0" applyNumberFormat="1" applyFont="1" applyFill="1" applyBorder="1" applyAlignment="1">
      <alignment horizontal="center" vertical="center"/>
    </xf>
    <xf numFmtId="164" fontId="67" fillId="0" borderId="12" xfId="0" applyNumberFormat="1" applyFont="1" applyFill="1" applyBorder="1" applyAlignment="1">
      <alignment horizontal="center" vertical="center"/>
    </xf>
    <xf numFmtId="166" fontId="25" fillId="5" borderId="0" xfId="38" applyFont="1" applyFill="1" applyBorder="1" applyAlignment="1">
      <alignment horizontal="left" vertical="center" wrapText="1"/>
    </xf>
    <xf numFmtId="0" fontId="25" fillId="5" borderId="0" xfId="0" applyFont="1" applyFill="1" applyBorder="1" applyAlignment="1">
      <alignment horizontal="center" vertical="center"/>
    </xf>
    <xf numFmtId="164" fontId="67" fillId="5" borderId="0" xfId="0" applyNumberFormat="1" applyFont="1" applyFill="1" applyBorder="1" applyAlignment="1">
      <alignment horizontal="center" vertical="center"/>
    </xf>
    <xf numFmtId="3" fontId="26" fillId="0" borderId="1" xfId="0" applyNumberFormat="1" applyFont="1" applyBorder="1" applyAlignment="1">
      <alignment horizontal="center"/>
    </xf>
    <xf numFmtId="165" fontId="25" fillId="0" borderId="1" xfId="3" applyNumberFormat="1" applyFont="1" applyBorder="1" applyAlignment="1">
      <alignment horizontal="center"/>
    </xf>
    <xf numFmtId="165" fontId="26" fillId="0" borderId="1" xfId="3" applyNumberFormat="1" applyFont="1" applyBorder="1" applyAlignment="1">
      <alignment horizontal="center"/>
    </xf>
    <xf numFmtId="0" fontId="26" fillId="0" borderId="1" xfId="0" applyFont="1" applyBorder="1" applyAlignment="1">
      <alignment horizontal="center"/>
    </xf>
    <xf numFmtId="0" fontId="33" fillId="2" borderId="0" xfId="0" applyFont="1" applyFill="1"/>
    <xf numFmtId="0" fontId="33" fillId="2" borderId="0" xfId="0" applyFont="1" applyFill="1" applyBorder="1"/>
    <xf numFmtId="0" fontId="24" fillId="61" borderId="1" xfId="0" applyFont="1" applyFill="1" applyBorder="1" applyAlignment="1">
      <alignment horizontal="center" vertical="center"/>
    </xf>
    <xf numFmtId="0" fontId="33" fillId="2" borderId="1" xfId="0" applyFont="1" applyFill="1" applyBorder="1" applyAlignment="1">
      <alignment horizontal="center"/>
    </xf>
    <xf numFmtId="3" fontId="25" fillId="2" borderId="1" xfId="581" applyNumberFormat="1" applyFont="1" applyFill="1" applyBorder="1" applyAlignment="1">
      <alignment horizontal="center"/>
    </xf>
    <xf numFmtId="3" fontId="25" fillId="63" borderId="1" xfId="581" applyNumberFormat="1" applyFont="1" applyFill="1" applyBorder="1" applyAlignment="1">
      <alignment horizontal="center"/>
    </xf>
    <xf numFmtId="0" fontId="0" fillId="5" borderId="0" xfId="0" applyFill="1"/>
    <xf numFmtId="0" fontId="26" fillId="5" borderId="0" xfId="0" applyFont="1" applyFill="1" applyAlignment="1">
      <alignment vertical="center"/>
    </xf>
    <xf numFmtId="0" fontId="73" fillId="2" borderId="0" xfId="2" applyFont="1" applyFill="1" applyBorder="1" applyAlignment="1" applyProtection="1"/>
    <xf numFmtId="0" fontId="63" fillId="61" borderId="1" xfId="0" applyFont="1" applyFill="1" applyBorder="1" applyAlignment="1">
      <alignment horizontal="center"/>
    </xf>
    <xf numFmtId="0" fontId="24" fillId="61" borderId="1" xfId="0" applyFont="1" applyFill="1" applyBorder="1" applyAlignment="1">
      <alignment horizontal="center" vertical="center" wrapText="1"/>
    </xf>
    <xf numFmtId="0" fontId="63" fillId="61" borderId="6" xfId="0" applyFont="1" applyFill="1" applyBorder="1" applyAlignment="1">
      <alignment horizontal="center"/>
    </xf>
    <xf numFmtId="1" fontId="25" fillId="2" borderId="0" xfId="38" applyNumberFormat="1" applyFont="1" applyFill="1" applyBorder="1" applyAlignment="1">
      <alignment horizontal="right" vertical="center" wrapText="1"/>
    </xf>
    <xf numFmtId="1" fontId="25" fillId="2" borderId="0" xfId="38" applyNumberFormat="1" applyFont="1" applyFill="1" applyBorder="1" applyAlignment="1">
      <alignment horizontal="left" vertical="center" wrapText="1"/>
    </xf>
    <xf numFmtId="0" fontId="63" fillId="61" borderId="1" xfId="0" applyFont="1" applyFill="1" applyBorder="1" applyAlignment="1">
      <alignment horizontal="center"/>
    </xf>
    <xf numFmtId="0" fontId="73" fillId="5" borderId="0" xfId="2" applyFont="1" applyFill="1" applyBorder="1" applyAlignment="1" applyProtection="1"/>
    <xf numFmtId="3" fontId="3" fillId="5" borderId="1" xfId="0" applyNumberFormat="1" applyFont="1" applyFill="1" applyBorder="1" applyAlignment="1">
      <alignment horizontal="center"/>
    </xf>
    <xf numFmtId="1" fontId="25" fillId="5" borderId="0" xfId="0" applyNumberFormat="1" applyFont="1" applyFill="1"/>
    <xf numFmtId="0" fontId="20" fillId="5" borderId="0" xfId="0" applyFont="1" applyFill="1" applyBorder="1" applyAlignment="1">
      <alignment horizontal="center"/>
    </xf>
    <xf numFmtId="3" fontId="20" fillId="5" borderId="0" xfId="0" applyNumberFormat="1" applyFont="1" applyFill="1" applyBorder="1" applyAlignment="1">
      <alignment horizontal="center"/>
    </xf>
    <xf numFmtId="0" fontId="63" fillId="5" borderId="0" xfId="0" applyFont="1" applyFill="1" applyBorder="1" applyAlignment="1">
      <alignment horizontal="center"/>
    </xf>
    <xf numFmtId="168" fontId="25" fillId="5" borderId="0" xfId="1750" applyNumberFormat="1" applyFont="1" applyFill="1" applyBorder="1"/>
    <xf numFmtId="0" fontId="20" fillId="5" borderId="0" xfId="0" applyFont="1" applyFill="1" applyBorder="1"/>
    <xf numFmtId="1" fontId="20" fillId="5" borderId="0" xfId="0" applyNumberFormat="1" applyFont="1" applyFill="1" applyBorder="1" applyAlignment="1">
      <alignment horizontal="center"/>
    </xf>
    <xf numFmtId="168" fontId="25" fillId="5" borderId="0" xfId="0" applyNumberFormat="1" applyFont="1" applyFill="1" applyBorder="1"/>
    <xf numFmtId="9" fontId="25" fillId="5" borderId="0" xfId="3" applyNumberFormat="1" applyFont="1" applyFill="1"/>
    <xf numFmtId="0" fontId="25" fillId="2" borderId="0" xfId="178" applyFont="1" applyFill="1"/>
    <xf numFmtId="0" fontId="25" fillId="2" borderId="0" xfId="178" applyFont="1" applyFill="1" applyAlignment="1">
      <alignment horizontal="center"/>
    </xf>
    <xf numFmtId="0" fontId="63" fillId="61" borderId="10" xfId="178" applyFont="1" applyFill="1" applyBorder="1" applyAlignment="1">
      <alignment horizontal="left" vertical="center" wrapText="1"/>
    </xf>
    <xf numFmtId="0" fontId="63" fillId="61" borderId="7" xfId="178" applyFont="1" applyFill="1" applyBorder="1" applyAlignment="1">
      <alignment horizontal="left" vertical="center" wrapText="1"/>
    </xf>
    <xf numFmtId="3" fontId="34" fillId="0" borderId="9" xfId="178" applyNumberFormat="1" applyFont="1" applyBorder="1" applyAlignment="1">
      <alignment horizontal="center" vertical="center"/>
    </xf>
    <xf numFmtId="3" fontId="2" fillId="0" borderId="1" xfId="0" applyNumberFormat="1" applyFont="1" applyFill="1" applyBorder="1" applyAlignment="1">
      <alignment horizontal="center"/>
    </xf>
    <xf numFmtId="3" fontId="10" fillId="0" borderId="1" xfId="0" applyNumberFormat="1" applyFont="1" applyBorder="1" applyAlignment="1">
      <alignment horizontal="center"/>
    </xf>
    <xf numFmtId="0" fontId="63" fillId="61" borderId="5" xfId="0" applyFont="1" applyFill="1" applyBorder="1"/>
    <xf numFmtId="0" fontId="63" fillId="61" borderId="8" xfId="0" applyFont="1" applyFill="1" applyBorder="1" applyAlignment="1">
      <alignment horizontal="center"/>
    </xf>
    <xf numFmtId="3" fontId="25" fillId="0" borderId="9" xfId="0" applyNumberFormat="1" applyFont="1" applyBorder="1" applyAlignment="1">
      <alignment horizontal="center"/>
    </xf>
    <xf numFmtId="0" fontId="25" fillId="2" borderId="0" xfId="0" applyFont="1" applyFill="1" applyBorder="1" applyAlignment="1">
      <alignment vertical="center" wrapText="1"/>
    </xf>
    <xf numFmtId="0" fontId="77" fillId="0" borderId="0" xfId="0" applyFont="1"/>
    <xf numFmtId="0" fontId="78" fillId="5" borderId="0" xfId="0" applyFont="1" applyFill="1"/>
    <xf numFmtId="0" fontId="63" fillId="61" borderId="1" xfId="0" applyFont="1" applyFill="1" applyBorder="1" applyAlignment="1">
      <alignment horizontal="center"/>
    </xf>
    <xf numFmtId="3" fontId="25" fillId="0" borderId="18" xfId="0" applyNumberFormat="1" applyFont="1" applyBorder="1" applyAlignment="1">
      <alignment horizontal="center"/>
    </xf>
    <xf numFmtId="0" fontId="74" fillId="5" borderId="0" xfId="0" applyFont="1" applyFill="1"/>
    <xf numFmtId="0" fontId="26" fillId="0" borderId="5" xfId="0" applyFont="1" applyBorder="1" applyAlignment="1">
      <alignment horizontal="center"/>
    </xf>
    <xf numFmtId="3" fontId="26" fillId="0" borderId="43" xfId="0" applyNumberFormat="1" applyFont="1" applyBorder="1" applyAlignment="1">
      <alignment horizontal="center"/>
    </xf>
    <xf numFmtId="0" fontId="80" fillId="62" borderId="1" xfId="0" applyFont="1" applyFill="1" applyBorder="1" applyAlignment="1">
      <alignment horizontal="center" vertical="center" wrapText="1"/>
    </xf>
    <xf numFmtId="0" fontId="0" fillId="5" borderId="0" xfId="0" applyFill="1" applyAlignment="1">
      <alignment vertical="center" wrapText="1"/>
    </xf>
    <xf numFmtId="0" fontId="79" fillId="5" borderId="0" xfId="0" applyFont="1" applyFill="1" applyAlignment="1">
      <alignment vertical="center" wrapText="1"/>
    </xf>
    <xf numFmtId="0" fontId="81" fillId="5" borderId="1" xfId="0" applyFont="1" applyFill="1" applyBorder="1" applyAlignment="1">
      <alignment vertical="center" wrapText="1"/>
    </xf>
    <xf numFmtId="0" fontId="82" fillId="5" borderId="1" xfId="0" applyFont="1" applyFill="1" applyBorder="1" applyAlignment="1">
      <alignment vertical="center" wrapText="1"/>
    </xf>
    <xf numFmtId="0" fontId="10" fillId="0" borderId="10" xfId="178" applyBorder="1" applyAlignment="1">
      <alignment horizontal="center" vertical="center"/>
    </xf>
    <xf numFmtId="0" fontId="10" fillId="0" borderId="5" xfId="178" applyBorder="1" applyAlignment="1">
      <alignment horizontal="center" vertical="center"/>
    </xf>
    <xf numFmtId="3" fontId="10" fillId="0" borderId="1" xfId="178" applyNumberFormat="1" applyFill="1" applyBorder="1" applyAlignment="1">
      <alignment horizontal="center" vertical="center"/>
    </xf>
    <xf numFmtId="3" fontId="10" fillId="0" borderId="8" xfId="178" applyNumberFormat="1" applyFill="1" applyBorder="1" applyAlignment="1">
      <alignment horizontal="center" vertical="center"/>
    </xf>
    <xf numFmtId="0" fontId="34" fillId="0" borderId="7" xfId="178" applyFont="1" applyBorder="1" applyAlignment="1">
      <alignment horizontal="center" vertical="center"/>
    </xf>
    <xf numFmtId="3" fontId="34" fillId="0" borderId="12" xfId="178" applyNumberFormat="1" applyFont="1" applyBorder="1" applyAlignment="1">
      <alignment horizontal="center" vertical="center"/>
    </xf>
    <xf numFmtId="3" fontId="25" fillId="0" borderId="1" xfId="581" applyNumberFormat="1" applyFont="1" applyFill="1" applyBorder="1" applyAlignment="1">
      <alignment horizontal="center"/>
    </xf>
    <xf numFmtId="0" fontId="26" fillId="0" borderId="50" xfId="8" applyFont="1" applyFill="1" applyBorder="1" applyAlignment="1">
      <alignment horizontal="center"/>
    </xf>
    <xf numFmtId="3" fontId="25" fillId="0" borderId="0" xfId="8" applyNumberFormat="1" applyFont="1" applyFill="1" applyBorder="1" applyAlignment="1">
      <alignment horizontal="center"/>
    </xf>
    <xf numFmtId="0" fontId="25" fillId="0" borderId="0" xfId="8" applyFont="1" applyFill="1" applyBorder="1" applyAlignment="1">
      <alignment horizontal="center"/>
    </xf>
    <xf numFmtId="3" fontId="26" fillId="0" borderId="51" xfId="8" applyNumberFormat="1" applyFont="1" applyFill="1" applyBorder="1" applyAlignment="1">
      <alignment horizontal="center"/>
    </xf>
    <xf numFmtId="0" fontId="26" fillId="0" borderId="51" xfId="8" applyFont="1" applyFill="1" applyBorder="1" applyAlignment="1">
      <alignment horizontal="center"/>
    </xf>
    <xf numFmtId="0" fontId="26" fillId="0" borderId="52" xfId="8" applyFont="1" applyFill="1" applyBorder="1" applyAlignment="1">
      <alignment horizontal="center"/>
    </xf>
    <xf numFmtId="3" fontId="26" fillId="0" borderId="53" xfId="8" applyNumberFormat="1" applyFont="1" applyFill="1" applyBorder="1" applyAlignment="1">
      <alignment horizontal="center"/>
    </xf>
    <xf numFmtId="3" fontId="26" fillId="0" borderId="54" xfId="8" applyNumberFormat="1" applyFont="1" applyFill="1" applyBorder="1" applyAlignment="1">
      <alignment horizontal="center"/>
    </xf>
    <xf numFmtId="0" fontId="25" fillId="0" borderId="0" xfId="0" applyFont="1" applyFill="1" applyBorder="1"/>
    <xf numFmtId="0" fontId="25" fillId="0" borderId="0" xfId="0" applyFont="1" applyFill="1" applyBorder="1" applyAlignment="1">
      <alignment horizontal="center"/>
    </xf>
    <xf numFmtId="3" fontId="25" fillId="0" borderId="0" xfId="0" applyNumberFormat="1" applyFont="1" applyFill="1" applyBorder="1" applyAlignment="1">
      <alignment horizontal="center"/>
    </xf>
    <xf numFmtId="0" fontId="26" fillId="0" borderId="50" xfId="0" applyFont="1" applyFill="1" applyBorder="1" applyAlignment="1">
      <alignment horizontal="center" vertical="center"/>
    </xf>
    <xf numFmtId="0" fontId="26" fillId="0" borderId="52" xfId="0" applyFont="1" applyFill="1" applyBorder="1" applyAlignment="1">
      <alignment horizontal="center" vertical="center"/>
    </xf>
    <xf numFmtId="3" fontId="26" fillId="0" borderId="51" xfId="0" applyNumberFormat="1" applyFont="1" applyFill="1" applyBorder="1" applyAlignment="1">
      <alignment horizontal="center"/>
    </xf>
    <xf numFmtId="3" fontId="26" fillId="0" borderId="54" xfId="0" applyNumberFormat="1" applyFont="1" applyFill="1" applyBorder="1" applyAlignment="1">
      <alignment horizontal="center"/>
    </xf>
    <xf numFmtId="3" fontId="26" fillId="0" borderId="53" xfId="0" applyNumberFormat="1" applyFont="1" applyFill="1" applyBorder="1" applyAlignment="1">
      <alignment horizontal="center"/>
    </xf>
    <xf numFmtId="0" fontId="26" fillId="0" borderId="53" xfId="0" applyFont="1" applyFill="1" applyBorder="1" applyAlignment="1">
      <alignment horizontal="center"/>
    </xf>
    <xf numFmtId="0" fontId="11" fillId="5" borderId="0" xfId="0" applyFont="1" applyFill="1"/>
    <xf numFmtId="3" fontId="10" fillId="64" borderId="11" xfId="178" applyNumberFormat="1" applyFill="1" applyBorder="1" applyAlignment="1">
      <alignment horizontal="center" vertical="center"/>
    </xf>
    <xf numFmtId="3" fontId="10" fillId="64" borderId="1" xfId="178" applyNumberFormat="1" applyFill="1" applyBorder="1" applyAlignment="1">
      <alignment horizontal="center" vertical="center"/>
    </xf>
    <xf numFmtId="0" fontId="63" fillId="61" borderId="1" xfId="0" applyFont="1" applyFill="1" applyBorder="1" applyAlignment="1">
      <alignment horizontal="center"/>
    </xf>
    <xf numFmtId="0" fontId="63" fillId="61" borderId="1" xfId="0" applyFont="1" applyFill="1" applyBorder="1" applyAlignment="1">
      <alignment horizontal="center" wrapText="1"/>
    </xf>
    <xf numFmtId="3" fontId="25" fillId="2" borderId="0" xfId="8" applyNumberFormat="1" applyFont="1" applyFill="1"/>
    <xf numFmtId="168" fontId="25" fillId="0" borderId="0" xfId="1750" applyNumberFormat="1" applyFont="1" applyFill="1" applyBorder="1" applyAlignment="1">
      <alignment horizontal="center"/>
    </xf>
    <xf numFmtId="168" fontId="26" fillId="0" borderId="51" xfId="1750" applyNumberFormat="1" applyFont="1" applyFill="1" applyBorder="1" applyAlignment="1">
      <alignment horizontal="center"/>
    </xf>
    <xf numFmtId="168" fontId="26" fillId="0" borderId="53" xfId="1750" applyNumberFormat="1" applyFont="1" applyFill="1" applyBorder="1" applyAlignment="1">
      <alignment horizontal="center"/>
    </xf>
    <xf numFmtId="168" fontId="26" fillId="0" borderId="54" xfId="1750" applyNumberFormat="1" applyFont="1" applyFill="1" applyBorder="1" applyAlignment="1">
      <alignment horizontal="center"/>
    </xf>
    <xf numFmtId="0" fontId="26" fillId="0" borderId="53" xfId="0" applyFont="1" applyFill="1" applyBorder="1"/>
    <xf numFmtId="0" fontId="26" fillId="0" borderId="51" xfId="0" applyFont="1" applyFill="1" applyBorder="1" applyAlignment="1">
      <alignment horizontal="center"/>
    </xf>
    <xf numFmtId="0" fontId="63" fillId="61" borderId="47" xfId="0" applyFont="1" applyFill="1" applyBorder="1" applyAlignment="1">
      <alignment horizontal="center" vertical="center"/>
    </xf>
    <xf numFmtId="0" fontId="63" fillId="61" borderId="48" xfId="0" applyFont="1" applyFill="1" applyBorder="1" applyAlignment="1">
      <alignment horizontal="center" vertical="center"/>
    </xf>
    <xf numFmtId="0" fontId="63" fillId="61" borderId="49" xfId="0" applyFont="1" applyFill="1" applyBorder="1" applyAlignment="1">
      <alignment horizontal="center" vertical="center"/>
    </xf>
    <xf numFmtId="0" fontId="83" fillId="61" borderId="47" xfId="0" applyFont="1" applyFill="1" applyBorder="1" applyAlignment="1">
      <alignment horizontal="center" vertical="center" wrapText="1"/>
    </xf>
    <xf numFmtId="0" fontId="83" fillId="61" borderId="48" xfId="0" applyFont="1" applyFill="1" applyBorder="1" applyAlignment="1">
      <alignment horizontal="center" vertical="center" wrapText="1"/>
    </xf>
    <xf numFmtId="0" fontId="83" fillId="61" borderId="49" xfId="0" applyFont="1" applyFill="1" applyBorder="1" applyAlignment="1">
      <alignment horizontal="center" vertical="center" wrapText="1"/>
    </xf>
    <xf numFmtId="0" fontId="63" fillId="61" borderId="47" xfId="8" applyFont="1" applyFill="1" applyBorder="1" applyAlignment="1">
      <alignment horizontal="center" vertical="center"/>
    </xf>
    <xf numFmtId="0" fontId="63" fillId="61" borderId="48" xfId="8" applyFont="1" applyFill="1" applyBorder="1" applyAlignment="1">
      <alignment horizontal="center" vertical="center"/>
    </xf>
    <xf numFmtId="0" fontId="63" fillId="61" borderId="49" xfId="8" applyFont="1" applyFill="1" applyBorder="1" applyAlignment="1">
      <alignment horizontal="center" vertical="center"/>
    </xf>
    <xf numFmtId="0" fontId="63" fillId="61" borderId="47" xfId="8" applyFont="1" applyFill="1" applyBorder="1" applyAlignment="1">
      <alignment horizontal="center" vertical="center" wrapText="1"/>
    </xf>
    <xf numFmtId="0" fontId="63" fillId="61" borderId="48" xfId="8" applyFont="1" applyFill="1" applyBorder="1" applyAlignment="1">
      <alignment horizontal="center" vertical="center" wrapText="1"/>
    </xf>
    <xf numFmtId="0" fontId="63" fillId="61" borderId="49" xfId="8" applyFont="1" applyFill="1" applyBorder="1" applyAlignment="1">
      <alignment horizontal="center" vertical="center" wrapText="1"/>
    </xf>
    <xf numFmtId="0" fontId="63" fillId="61" borderId="6" xfId="0" applyFont="1" applyFill="1" applyBorder="1" applyAlignment="1">
      <alignment horizontal="center" wrapText="1"/>
    </xf>
    <xf numFmtId="3" fontId="20" fillId="0" borderId="8" xfId="0" applyNumberFormat="1" applyFont="1" applyFill="1" applyBorder="1" applyAlignment="1">
      <alignment horizontal="center"/>
    </xf>
    <xf numFmtId="3" fontId="11" fillId="0" borderId="8" xfId="0" applyNumberFormat="1" applyFont="1" applyBorder="1" applyAlignment="1">
      <alignment horizontal="center"/>
    </xf>
    <xf numFmtId="3" fontId="26" fillId="0" borderId="8" xfId="0" applyNumberFormat="1" applyFont="1" applyBorder="1" applyAlignment="1">
      <alignment horizontal="center"/>
    </xf>
    <xf numFmtId="3" fontId="26" fillId="0" borderId="40" xfId="0" applyNumberFormat="1" applyFont="1" applyBorder="1" applyAlignment="1">
      <alignment horizontal="center"/>
    </xf>
    <xf numFmtId="3" fontId="26" fillId="0" borderId="12" xfId="0" applyNumberFormat="1" applyFont="1" applyBorder="1" applyAlignment="1">
      <alignment horizontal="center"/>
    </xf>
    <xf numFmtId="3" fontId="26" fillId="0" borderId="42" xfId="0" applyNumberFormat="1" applyFont="1" applyBorder="1" applyAlignment="1">
      <alignment horizontal="center"/>
    </xf>
    <xf numFmtId="3" fontId="26" fillId="0" borderId="41" xfId="0" applyNumberFormat="1" applyFont="1" applyBorder="1" applyAlignment="1">
      <alignment horizontal="center"/>
    </xf>
    <xf numFmtId="3" fontId="20" fillId="5" borderId="1" xfId="0" applyNumberFormat="1" applyFont="1" applyFill="1" applyBorder="1" applyAlignment="1">
      <alignment horizontal="center"/>
    </xf>
    <xf numFmtId="3" fontId="3" fillId="5" borderId="1" xfId="0" applyNumberFormat="1" applyFont="1" applyFill="1" applyBorder="1" applyAlignment="1">
      <alignment horizontal="center" wrapText="1"/>
    </xf>
    <xf numFmtId="4" fontId="2" fillId="5" borderId="0" xfId="0" applyNumberFormat="1" applyFont="1" applyFill="1" applyBorder="1" applyAlignment="1">
      <alignment horizontal="center"/>
    </xf>
    <xf numFmtId="0" fontId="63" fillId="61" borderId="9" xfId="178" applyFont="1" applyFill="1" applyBorder="1" applyAlignment="1">
      <alignment horizontal="center" vertical="center" wrapText="1"/>
    </xf>
    <xf numFmtId="0" fontId="63" fillId="61" borderId="11" xfId="178" applyFont="1" applyFill="1" applyBorder="1" applyAlignment="1">
      <alignment horizontal="center" vertical="center"/>
    </xf>
    <xf numFmtId="0" fontId="79" fillId="0" borderId="0" xfId="0" applyFont="1"/>
    <xf numFmtId="0" fontId="63" fillId="65" borderId="1" xfId="0" applyFont="1" applyFill="1" applyBorder="1" applyAlignment="1">
      <alignment horizontal="center"/>
    </xf>
    <xf numFmtId="0" fontId="0" fillId="0" borderId="1" xfId="0" applyBorder="1"/>
    <xf numFmtId="168" fontId="0" fillId="0" borderId="1" xfId="1750" applyNumberFormat="1" applyFont="1" applyBorder="1"/>
    <xf numFmtId="168" fontId="0" fillId="0" borderId="1" xfId="1750" applyNumberFormat="1" applyFont="1" applyFill="1" applyBorder="1"/>
    <xf numFmtId="0" fontId="63" fillId="65" borderId="1" xfId="0" applyFont="1" applyFill="1" applyBorder="1" applyAlignment="1">
      <alignment horizontal="center"/>
    </xf>
    <xf numFmtId="3" fontId="85" fillId="0" borderId="0" xfId="0" applyNumberFormat="1" applyFont="1"/>
    <xf numFmtId="1" fontId="85" fillId="0" borderId="0" xfId="0" applyNumberFormat="1" applyFont="1" applyFill="1"/>
    <xf numFmtId="169" fontId="85" fillId="0" borderId="0" xfId="0" applyNumberFormat="1" applyFont="1" applyFill="1"/>
    <xf numFmtId="1" fontId="85" fillId="0" borderId="0" xfId="0" applyNumberFormat="1" applyFont="1"/>
    <xf numFmtId="169" fontId="85" fillId="0" borderId="0" xfId="0" applyNumberFormat="1" applyFont="1"/>
    <xf numFmtId="2" fontId="0" fillId="0" borderId="0" xfId="0" applyNumberFormat="1"/>
    <xf numFmtId="0" fontId="86" fillId="0" borderId="0" xfId="0" applyFont="1" applyAlignment="1">
      <alignment vertical="center"/>
    </xf>
    <xf numFmtId="0" fontId="12" fillId="0" borderId="0" xfId="2" applyAlignment="1" applyProtection="1"/>
    <xf numFmtId="0" fontId="12" fillId="0" borderId="0" xfId="2" applyAlignment="1" applyProtection="1">
      <alignment vertical="center"/>
    </xf>
    <xf numFmtId="0" fontId="10" fillId="0" borderId="0" xfId="0" applyFont="1"/>
    <xf numFmtId="0" fontId="87" fillId="0" borderId="0" xfId="0" applyFont="1"/>
    <xf numFmtId="0" fontId="1" fillId="0" borderId="1" xfId="1999" applyBorder="1"/>
    <xf numFmtId="168" fontId="1" fillId="0" borderId="1" xfId="2000" applyNumberFormat="1" applyFont="1" applyBorder="1"/>
    <xf numFmtId="168" fontId="1" fillId="0" borderId="1" xfId="2000" applyNumberFormat="1" applyFont="1" applyFill="1" applyBorder="1"/>
    <xf numFmtId="0" fontId="82" fillId="5" borderId="1" xfId="0" applyFont="1" applyFill="1" applyBorder="1" applyAlignment="1">
      <alignment horizontal="center" vertical="center" wrapText="1"/>
    </xf>
    <xf numFmtId="0" fontId="82" fillId="5" borderId="38" xfId="0" applyFont="1" applyFill="1" applyBorder="1" applyAlignment="1">
      <alignment horizontal="center" vertical="center" wrapText="1"/>
    </xf>
    <xf numFmtId="0" fontId="82" fillId="5" borderId="15" xfId="0" applyFont="1" applyFill="1" applyBorder="1" applyAlignment="1">
      <alignment horizontal="center" vertical="center" wrapText="1"/>
    </xf>
    <xf numFmtId="0" fontId="31" fillId="62" borderId="0" xfId="0" applyFont="1" applyFill="1" applyAlignment="1">
      <alignment horizontal="center"/>
    </xf>
    <xf numFmtId="0" fontId="79" fillId="5" borderId="0" xfId="0" applyFont="1" applyFill="1" applyAlignment="1">
      <alignment horizontal="left" vertical="center" wrapText="1"/>
    </xf>
    <xf numFmtId="0" fontId="80" fillId="62" borderId="38" xfId="0" applyFont="1" applyFill="1" applyBorder="1" applyAlignment="1">
      <alignment horizontal="center" vertical="center" wrapText="1"/>
    </xf>
    <xf numFmtId="0" fontId="80" fillId="62" borderId="15" xfId="0" applyFont="1" applyFill="1" applyBorder="1" applyAlignment="1">
      <alignment horizontal="center" vertical="center" wrapText="1"/>
    </xf>
    <xf numFmtId="166" fontId="31" fillId="3" borderId="2" xfId="38" applyFont="1" applyFill="1" applyBorder="1" applyAlignment="1">
      <alignment horizontal="center"/>
    </xf>
    <xf numFmtId="166" fontId="31" fillId="3" borderId="3" xfId="38" applyFont="1" applyFill="1" applyBorder="1" applyAlignment="1">
      <alignment horizontal="center"/>
    </xf>
    <xf numFmtId="166" fontId="31" fillId="3" borderId="4" xfId="38" applyFont="1" applyFill="1" applyBorder="1" applyAlignment="1">
      <alignment horizontal="center"/>
    </xf>
    <xf numFmtId="0" fontId="24" fillId="61" borderId="16" xfId="0" applyFont="1" applyFill="1" applyBorder="1" applyAlignment="1">
      <alignment horizontal="center" vertical="center" wrapText="1"/>
    </xf>
    <xf numFmtId="0" fontId="24" fillId="61" borderId="37" xfId="0" applyFont="1" applyFill="1" applyBorder="1" applyAlignment="1">
      <alignment horizontal="center" vertical="center" wrapText="1"/>
    </xf>
    <xf numFmtId="0" fontId="24" fillId="61" borderId="17" xfId="0" applyFont="1" applyFill="1" applyBorder="1" applyAlignment="1">
      <alignment horizontal="center" vertical="center" wrapText="1"/>
    </xf>
    <xf numFmtId="0" fontId="63" fillId="61" borderId="1" xfId="0" applyFont="1" applyFill="1" applyBorder="1" applyAlignment="1">
      <alignment horizontal="center"/>
    </xf>
    <xf numFmtId="0" fontId="70" fillId="62" borderId="2" xfId="0" applyFont="1" applyFill="1" applyBorder="1" applyAlignment="1">
      <alignment horizontal="center"/>
    </xf>
    <xf numFmtId="0" fontId="70" fillId="62" borderId="3" xfId="0" applyFont="1" applyFill="1" applyBorder="1" applyAlignment="1">
      <alignment horizontal="center"/>
    </xf>
    <xf numFmtId="0" fontId="70" fillId="62" borderId="4" xfId="0" applyFont="1" applyFill="1" applyBorder="1" applyAlignment="1">
      <alignment horizontal="center"/>
    </xf>
    <xf numFmtId="0" fontId="63" fillId="61" borderId="38" xfId="0" applyFont="1" applyFill="1" applyBorder="1" applyAlignment="1">
      <alignment horizontal="center"/>
    </xf>
    <xf numFmtId="0" fontId="63" fillId="61" borderId="39" xfId="0" applyFont="1" applyFill="1" applyBorder="1" applyAlignment="1">
      <alignment horizontal="center"/>
    </xf>
    <xf numFmtId="0" fontId="63" fillId="61" borderId="15" xfId="0" applyFont="1" applyFill="1" applyBorder="1" applyAlignment="1">
      <alignment horizontal="center"/>
    </xf>
    <xf numFmtId="0" fontId="70" fillId="62" borderId="2" xfId="2" applyFont="1" applyFill="1" applyBorder="1" applyAlignment="1" applyProtection="1">
      <alignment horizontal="center"/>
    </xf>
    <xf numFmtId="0" fontId="70" fillId="62" borderId="3" xfId="2" applyFont="1" applyFill="1" applyBorder="1" applyAlignment="1" applyProtection="1">
      <alignment horizontal="center"/>
    </xf>
    <xf numFmtId="0" fontId="70" fillId="62" borderId="4" xfId="2" applyFont="1" applyFill="1" applyBorder="1" applyAlignment="1" applyProtection="1">
      <alignment horizontal="center"/>
    </xf>
    <xf numFmtId="0" fontId="63" fillId="61" borderId="11" xfId="0" applyFont="1" applyFill="1" applyBorder="1" applyAlignment="1">
      <alignment horizontal="center" wrapText="1"/>
    </xf>
    <xf numFmtId="0" fontId="63" fillId="61" borderId="14" xfId="0" applyFont="1" applyFill="1" applyBorder="1" applyAlignment="1">
      <alignment horizontal="center" wrapText="1"/>
    </xf>
    <xf numFmtId="0" fontId="63" fillId="61" borderId="1" xfId="0" applyFont="1" applyFill="1" applyBorder="1" applyAlignment="1">
      <alignment horizontal="center" wrapText="1"/>
    </xf>
    <xf numFmtId="0" fontId="70" fillId="62" borderId="38" xfId="8" applyFont="1" applyFill="1" applyBorder="1" applyAlignment="1">
      <alignment horizontal="center"/>
    </xf>
    <xf numFmtId="0" fontId="70" fillId="62" borderId="39" xfId="8" applyFont="1" applyFill="1" applyBorder="1" applyAlignment="1">
      <alignment horizontal="center"/>
    </xf>
    <xf numFmtId="0" fontId="70" fillId="62" borderId="15" xfId="8" applyFont="1" applyFill="1" applyBorder="1" applyAlignment="1">
      <alignment horizontal="center"/>
    </xf>
    <xf numFmtId="0" fontId="23" fillId="62" borderId="38" xfId="48" applyFont="1" applyFill="1" applyBorder="1" applyAlignment="1">
      <alignment horizontal="center"/>
    </xf>
    <xf numFmtId="0" fontId="23" fillId="62" borderId="39" xfId="48" applyFont="1" applyFill="1" applyBorder="1" applyAlignment="1">
      <alignment horizontal="center"/>
    </xf>
    <xf numFmtId="0" fontId="23" fillId="62" borderId="15" xfId="48" applyFont="1" applyFill="1" applyBorder="1" applyAlignment="1">
      <alignment horizontal="center"/>
    </xf>
    <xf numFmtId="0" fontId="20" fillId="0" borderId="44" xfId="178" applyFont="1" applyBorder="1" applyAlignment="1">
      <alignment horizontal="left" vertical="center" wrapText="1"/>
    </xf>
    <xf numFmtId="0" fontId="20" fillId="0" borderId="45" xfId="178" applyFont="1" applyBorder="1" applyAlignment="1">
      <alignment horizontal="left" vertical="center" wrapText="1"/>
    </xf>
    <xf numFmtId="0" fontId="20" fillId="0" borderId="46" xfId="178" applyFont="1" applyBorder="1" applyAlignment="1">
      <alignment horizontal="left" vertical="center" wrapText="1"/>
    </xf>
    <xf numFmtId="0" fontId="63" fillId="61" borderId="11" xfId="178" applyFont="1" applyFill="1" applyBorder="1" applyAlignment="1">
      <alignment horizontal="center" vertical="center"/>
    </xf>
    <xf numFmtId="0" fontId="63" fillId="61" borderId="11" xfId="178" applyFont="1" applyFill="1" applyBorder="1" applyAlignment="1">
      <alignment horizontal="center" vertical="center" wrapText="1"/>
    </xf>
    <xf numFmtId="0" fontId="63" fillId="61" borderId="9" xfId="178" applyFont="1" applyFill="1" applyBorder="1" applyAlignment="1">
      <alignment horizontal="center" vertical="center" wrapText="1"/>
    </xf>
    <xf numFmtId="0" fontId="84" fillId="3" borderId="0" xfId="1751" applyFont="1" applyFill="1" applyBorder="1" applyAlignment="1">
      <alignment horizontal="center"/>
    </xf>
    <xf numFmtId="0" fontId="63" fillId="61" borderId="55" xfId="178" applyFont="1" applyFill="1" applyBorder="1" applyAlignment="1">
      <alignment horizontal="center" vertical="center" wrapText="1"/>
    </xf>
    <xf numFmtId="0" fontId="63" fillId="61" borderId="57" xfId="178" applyFont="1" applyFill="1" applyBorder="1" applyAlignment="1">
      <alignment horizontal="center" vertical="center" wrapText="1"/>
    </xf>
    <xf numFmtId="0" fontId="63" fillId="61" borderId="56" xfId="178" applyFont="1" applyFill="1" applyBorder="1" applyAlignment="1">
      <alignment horizontal="center" vertical="center" wrapText="1"/>
    </xf>
    <xf numFmtId="0" fontId="63" fillId="61" borderId="58" xfId="178" applyFont="1" applyFill="1" applyBorder="1" applyAlignment="1">
      <alignment horizontal="center" vertical="center" wrapText="1"/>
    </xf>
    <xf numFmtId="0" fontId="71" fillId="2" borderId="0" xfId="0" applyFont="1" applyFill="1" applyBorder="1" applyAlignment="1">
      <alignment horizontal="left" vertical="top" wrapText="1"/>
    </xf>
    <xf numFmtId="0" fontId="31" fillId="3" borderId="2" xfId="0" applyFont="1" applyFill="1" applyBorder="1" applyAlignment="1">
      <alignment horizontal="center"/>
    </xf>
    <xf numFmtId="0" fontId="31" fillId="3" borderId="3" xfId="0" applyFont="1" applyFill="1" applyBorder="1" applyAlignment="1">
      <alignment horizontal="center"/>
    </xf>
    <xf numFmtId="0" fontId="31" fillId="3" borderId="4" xfId="0" applyFont="1" applyFill="1" applyBorder="1" applyAlignment="1">
      <alignment horizontal="center"/>
    </xf>
    <xf numFmtId="0" fontId="24" fillId="61" borderId="1" xfId="0" applyFont="1" applyFill="1" applyBorder="1" applyAlignment="1">
      <alignment horizontal="center" vertical="center"/>
    </xf>
    <xf numFmtId="0" fontId="63" fillId="65" borderId="1" xfId="0" applyFont="1" applyFill="1" applyBorder="1" applyAlignment="1">
      <alignment horizontal="center"/>
    </xf>
    <xf numFmtId="0" fontId="63" fillId="65" borderId="52" xfId="0" applyFont="1" applyFill="1" applyBorder="1" applyAlignment="1">
      <alignment horizontal="center"/>
    </xf>
    <xf numFmtId="0" fontId="63" fillId="65" borderId="53" xfId="0" applyFont="1" applyFill="1" applyBorder="1" applyAlignment="1">
      <alignment horizontal="center"/>
    </xf>
    <xf numFmtId="0" fontId="0" fillId="0" borderId="53" xfId="0" applyBorder="1" applyAlignment="1"/>
  </cellXfs>
  <cellStyles count="2001">
    <cellStyle name=" 1" xfId="45"/>
    <cellStyle name="_compare2" xfId="9"/>
    <cellStyle name="_Revised PA IHR_Dinesh_Seb" xfId="10"/>
    <cellStyle name="_Revised PA IHR_Dinesh_Seb 2" xfId="265"/>
    <cellStyle name="_Revised PA IHR_Dinesh_Seb 3" xfId="261"/>
    <cellStyle name="_Revised PA IHR_Dinesh_Seb 4" xfId="251"/>
    <cellStyle name="_Revised PA IHR_Dinesh_Seb 5" xfId="228"/>
    <cellStyle name="_Revised PA IHR_Dinesh_Seb 6" xfId="174"/>
    <cellStyle name="_Revised PA IHR_Dinesh_Seb_Builds Detail" xfId="268"/>
    <cellStyle name="_Revised PA IHR_Dinesh_Seb_Builds2003" xfId="269"/>
    <cellStyle name="=C:\WINNT35\SYSTEM32\COMMAND.COM" xfId="11"/>
    <cellStyle name="=C:\WINNT35\SYSTEM32\COMMAND.COM 2" xfId="12"/>
    <cellStyle name="=C:\WINNT35\SYSTEM32\COMMAND.COM 2 2" xfId="41"/>
    <cellStyle name="20% - Accent1" xfId="1718" builtinId="30" customBuiltin="1"/>
    <cellStyle name="20% - Accent1 10" xfId="922"/>
    <cellStyle name="20% - Accent1 11" xfId="967"/>
    <cellStyle name="20% - Accent1 12" xfId="1031"/>
    <cellStyle name="20% - Accent1 13" xfId="1081"/>
    <cellStyle name="20% - Accent1 14" xfId="1133"/>
    <cellStyle name="20% - Accent1 15" xfId="1182"/>
    <cellStyle name="20% - Accent1 16" xfId="1303"/>
    <cellStyle name="20% - Accent1 17" xfId="1453"/>
    <cellStyle name="20% - Accent1 18" xfId="1481"/>
    <cellStyle name="20% - Accent1 19" xfId="1550"/>
    <cellStyle name="20% - Accent1 2" xfId="55"/>
    <cellStyle name="20% - Accent1 2 2" xfId="272"/>
    <cellStyle name="20% - Accent1 2 3" xfId="472"/>
    <cellStyle name="20% - Accent1 2 4" xfId="747"/>
    <cellStyle name="20% - Accent1 2 5" xfId="830"/>
    <cellStyle name="20% - Accent1 20" xfId="1609"/>
    <cellStyle name="20% - Accent1 21" xfId="1664"/>
    <cellStyle name="20% - Accent1 22" xfId="1752"/>
    <cellStyle name="20% - Accent1 3" xfId="121"/>
    <cellStyle name="20% - Accent1 4" xfId="171"/>
    <cellStyle name="20% - Accent1 5" xfId="227"/>
    <cellStyle name="20% - Accent1 6" xfId="271"/>
    <cellStyle name="20% - Accent1 7" xfId="478"/>
    <cellStyle name="20% - Accent1 8" xfId="748"/>
    <cellStyle name="20% - Accent1 9" xfId="831"/>
    <cellStyle name="20% - Accent2" xfId="1722" builtinId="34" customBuiltin="1"/>
    <cellStyle name="20% - Accent2 10" xfId="882"/>
    <cellStyle name="20% - Accent2 11" xfId="966"/>
    <cellStyle name="20% - Accent2 12" xfId="1030"/>
    <cellStyle name="20% - Accent2 13" xfId="1080"/>
    <cellStyle name="20% - Accent2 14" xfId="1132"/>
    <cellStyle name="20% - Accent2 15" xfId="1181"/>
    <cellStyle name="20% - Accent2 16" xfId="1220"/>
    <cellStyle name="20% - Accent2 17" xfId="1452"/>
    <cellStyle name="20% - Accent2 18" xfId="1482"/>
    <cellStyle name="20% - Accent2 19" xfId="1549"/>
    <cellStyle name="20% - Accent2 2" xfId="56"/>
    <cellStyle name="20% - Accent2 2 2" xfId="274"/>
    <cellStyle name="20% - Accent2 2 3" xfId="470"/>
    <cellStyle name="20% - Accent2 2 4" xfId="745"/>
    <cellStyle name="20% - Accent2 2 5" xfId="828"/>
    <cellStyle name="20% - Accent2 20" xfId="1608"/>
    <cellStyle name="20% - Accent2 21" xfId="1663"/>
    <cellStyle name="20% - Accent2 22" xfId="1753"/>
    <cellStyle name="20% - Accent2 3" xfId="120"/>
    <cellStyle name="20% - Accent2 4" xfId="170"/>
    <cellStyle name="20% - Accent2 5" xfId="205"/>
    <cellStyle name="20% - Accent2 6" xfId="273"/>
    <cellStyle name="20% - Accent2 7" xfId="471"/>
    <cellStyle name="20% - Accent2 8" xfId="746"/>
    <cellStyle name="20% - Accent2 9" xfId="829"/>
    <cellStyle name="20% - Accent3" xfId="1726" builtinId="38" customBuiltin="1"/>
    <cellStyle name="20% - Accent3 10" xfId="925"/>
    <cellStyle name="20% - Accent3 11" xfId="965"/>
    <cellStyle name="20% - Accent3 12" xfId="1029"/>
    <cellStyle name="20% - Accent3 13" xfId="1079"/>
    <cellStyle name="20% - Accent3 14" xfId="1131"/>
    <cellStyle name="20% - Accent3 15" xfId="1180"/>
    <cellStyle name="20% - Accent3 16" xfId="1221"/>
    <cellStyle name="20% - Accent3 17" xfId="1451"/>
    <cellStyle name="20% - Accent3 18" xfId="1483"/>
    <cellStyle name="20% - Accent3 19" xfId="1548"/>
    <cellStyle name="20% - Accent3 2" xfId="57"/>
    <cellStyle name="20% - Accent3 2 2" xfId="276"/>
    <cellStyle name="20% - Accent3 2 3" xfId="463"/>
    <cellStyle name="20% - Accent3 2 4" xfId="743"/>
    <cellStyle name="20% - Accent3 2 5" xfId="826"/>
    <cellStyle name="20% - Accent3 20" xfId="1607"/>
    <cellStyle name="20% - Accent3 21" xfId="1662"/>
    <cellStyle name="20% - Accent3 22" xfId="1754"/>
    <cellStyle name="20% - Accent3 3" xfId="119"/>
    <cellStyle name="20% - Accent3 4" xfId="169"/>
    <cellStyle name="20% - Accent3 5" xfId="202"/>
    <cellStyle name="20% - Accent3 6" xfId="275"/>
    <cellStyle name="20% - Accent3 7" xfId="468"/>
    <cellStyle name="20% - Accent3 8" xfId="744"/>
    <cellStyle name="20% - Accent3 9" xfId="827"/>
    <cellStyle name="20% - Accent4" xfId="1730" builtinId="42" customBuiltin="1"/>
    <cellStyle name="20% - Accent4 10" xfId="883"/>
    <cellStyle name="20% - Accent4 11" xfId="964"/>
    <cellStyle name="20% - Accent4 12" xfId="1028"/>
    <cellStyle name="20% - Accent4 13" xfId="1078"/>
    <cellStyle name="20% - Accent4 14" xfId="1130"/>
    <cellStyle name="20% - Accent4 15" xfId="1179"/>
    <cellStyle name="20% - Accent4 16" xfId="1300"/>
    <cellStyle name="20% - Accent4 17" xfId="1450"/>
    <cellStyle name="20% - Accent4 18" xfId="1484"/>
    <cellStyle name="20% - Accent4 19" xfId="1547"/>
    <cellStyle name="20% - Accent4 2" xfId="58"/>
    <cellStyle name="20% - Accent4 2 2" xfId="278"/>
    <cellStyle name="20% - Accent4 2 3" xfId="461"/>
    <cellStyle name="20% - Accent4 2 4" xfId="741"/>
    <cellStyle name="20% - Accent4 2 5" xfId="824"/>
    <cellStyle name="20% - Accent4 20" xfId="1606"/>
    <cellStyle name="20% - Accent4 21" xfId="1661"/>
    <cellStyle name="20% - Accent4 22" xfId="1755"/>
    <cellStyle name="20% - Accent4 3" xfId="118"/>
    <cellStyle name="20% - Accent4 4" xfId="168"/>
    <cellStyle name="20% - Accent4 5" xfId="201"/>
    <cellStyle name="20% - Accent4 6" xfId="277"/>
    <cellStyle name="20% - Accent4 7" xfId="462"/>
    <cellStyle name="20% - Accent4 8" xfId="742"/>
    <cellStyle name="20% - Accent4 9" xfId="825"/>
    <cellStyle name="20% - Accent5" xfId="1734" builtinId="46" customBuiltin="1"/>
    <cellStyle name="20% - Accent5 10" xfId="916"/>
    <cellStyle name="20% - Accent5 11" xfId="963"/>
    <cellStyle name="20% - Accent5 12" xfId="1027"/>
    <cellStyle name="20% - Accent5 13" xfId="1077"/>
    <cellStyle name="20% - Accent5 14" xfId="1129"/>
    <cellStyle name="20% - Accent5 15" xfId="1178"/>
    <cellStyle name="20% - Accent5 16" xfId="1307"/>
    <cellStyle name="20% - Accent5 17" xfId="1449"/>
    <cellStyle name="20% - Accent5 18" xfId="1463"/>
    <cellStyle name="20% - Accent5 19" xfId="1546"/>
    <cellStyle name="20% - Accent5 2" xfId="59"/>
    <cellStyle name="20% - Accent5 2 2" xfId="280"/>
    <cellStyle name="20% - Accent5 2 3" xfId="460"/>
    <cellStyle name="20% - Accent5 2 4" xfId="739"/>
    <cellStyle name="20% - Accent5 2 5" xfId="822"/>
    <cellStyle name="20% - Accent5 20" xfId="1605"/>
    <cellStyle name="20% - Accent5 21" xfId="1660"/>
    <cellStyle name="20% - Accent5 22" xfId="1756"/>
    <cellStyle name="20% - Accent5 3" xfId="117"/>
    <cellStyle name="20% - Accent5 4" xfId="167"/>
    <cellStyle name="20% - Accent5 5" xfId="200"/>
    <cellStyle name="20% - Accent5 6" xfId="279"/>
    <cellStyle name="20% - Accent5 7" xfId="562"/>
    <cellStyle name="20% - Accent5 8" xfId="740"/>
    <cellStyle name="20% - Accent5 9" xfId="823"/>
    <cellStyle name="20% - Accent6" xfId="1738" builtinId="50" customBuiltin="1"/>
    <cellStyle name="20% - Accent6 10" xfId="874"/>
    <cellStyle name="20% - Accent6 11" xfId="991"/>
    <cellStyle name="20% - Accent6 12" xfId="1026"/>
    <cellStyle name="20% - Accent6 13" xfId="1076"/>
    <cellStyle name="20% - Accent6 14" xfId="1128"/>
    <cellStyle name="20% - Accent6 15" xfId="1177"/>
    <cellStyle name="20% - Accent6 16" xfId="1222"/>
    <cellStyle name="20% - Accent6 17" xfId="1448"/>
    <cellStyle name="20% - Accent6 18" xfId="1485"/>
    <cellStyle name="20% - Accent6 19" xfId="1545"/>
    <cellStyle name="20% - Accent6 2" xfId="60"/>
    <cellStyle name="20% - Accent6 2 2" xfId="282"/>
    <cellStyle name="20% - Accent6 2 3" xfId="458"/>
    <cellStyle name="20% - Accent6 2 4" xfId="737"/>
    <cellStyle name="20% - Accent6 2 5" xfId="820"/>
    <cellStyle name="20% - Accent6 20" xfId="1604"/>
    <cellStyle name="20% - Accent6 21" xfId="1659"/>
    <cellStyle name="20% - Accent6 22" xfId="1757"/>
    <cellStyle name="20% - Accent6 3" xfId="116"/>
    <cellStyle name="20% - Accent6 4" xfId="166"/>
    <cellStyle name="20% - Accent6 5" xfId="199"/>
    <cellStyle name="20% - Accent6 6" xfId="281"/>
    <cellStyle name="20% - Accent6 7" xfId="459"/>
    <cellStyle name="20% - Accent6 8" xfId="738"/>
    <cellStyle name="20% - Accent6 9" xfId="821"/>
    <cellStyle name="40% - Accent1" xfId="1719" builtinId="31" customBuiltin="1"/>
    <cellStyle name="40% - Accent1 10" xfId="910"/>
    <cellStyle name="40% - Accent1 11" xfId="962"/>
    <cellStyle name="40% - Accent1 12" xfId="1025"/>
    <cellStyle name="40% - Accent1 13" xfId="1075"/>
    <cellStyle name="40% - Accent1 14" xfId="1127"/>
    <cellStyle name="40% - Accent1 15" xfId="1176"/>
    <cellStyle name="40% - Accent1 16" xfId="1224"/>
    <cellStyle name="40% - Accent1 17" xfId="1447"/>
    <cellStyle name="40% - Accent1 18" xfId="1476"/>
    <cellStyle name="40% - Accent1 19" xfId="1544"/>
    <cellStyle name="40% - Accent1 2" xfId="61"/>
    <cellStyle name="40% - Accent1 2 2" xfId="284"/>
    <cellStyle name="40% - Accent1 2 3" xfId="456"/>
    <cellStyle name="40% - Accent1 2 4" xfId="735"/>
    <cellStyle name="40% - Accent1 2 5" xfId="818"/>
    <cellStyle name="40% - Accent1 20" xfId="1603"/>
    <cellStyle name="40% - Accent1 21" xfId="1658"/>
    <cellStyle name="40% - Accent1 22" xfId="1758"/>
    <cellStyle name="40% - Accent1 3" xfId="115"/>
    <cellStyle name="40% - Accent1 4" xfId="165"/>
    <cellStyle name="40% - Accent1 5" xfId="198"/>
    <cellStyle name="40% - Accent1 6" xfId="283"/>
    <cellStyle name="40% - Accent1 7" xfId="457"/>
    <cellStyle name="40% - Accent1 8" xfId="736"/>
    <cellStyle name="40% - Accent1 9" xfId="819"/>
    <cellStyle name="40% - Accent2" xfId="1723" builtinId="35" customBuiltin="1"/>
    <cellStyle name="40% - Accent2 10" xfId="926"/>
    <cellStyle name="40% - Accent2 11" xfId="959"/>
    <cellStyle name="40% - Accent2 12" xfId="1024"/>
    <cellStyle name="40% - Accent2 13" xfId="1074"/>
    <cellStyle name="40% - Accent2 14" xfId="1126"/>
    <cellStyle name="40% - Accent2 15" xfId="1175"/>
    <cellStyle name="40% - Accent2 16" xfId="1312"/>
    <cellStyle name="40% - Accent2 17" xfId="1446"/>
    <cellStyle name="40% - Accent2 18" xfId="1486"/>
    <cellStyle name="40% - Accent2 19" xfId="1543"/>
    <cellStyle name="40% - Accent2 2" xfId="62"/>
    <cellStyle name="40% - Accent2 2 2" xfId="286"/>
    <cellStyle name="40% - Accent2 2 3" xfId="449"/>
    <cellStyle name="40% - Accent2 2 4" xfId="733"/>
    <cellStyle name="40% - Accent2 2 5" xfId="816"/>
    <cellStyle name="40% - Accent2 20" xfId="1602"/>
    <cellStyle name="40% - Accent2 21" xfId="1657"/>
    <cellStyle name="40% - Accent2 22" xfId="1759"/>
    <cellStyle name="40% - Accent2 3" xfId="114"/>
    <cellStyle name="40% - Accent2 4" xfId="164"/>
    <cellStyle name="40% - Accent2 5" xfId="197"/>
    <cellStyle name="40% - Accent2 6" xfId="285"/>
    <cellStyle name="40% - Accent2 7" xfId="450"/>
    <cellStyle name="40% - Accent2 8" xfId="734"/>
    <cellStyle name="40% - Accent2 9" xfId="817"/>
    <cellStyle name="40% - Accent3" xfId="1727" builtinId="39" customBuiltin="1"/>
    <cellStyle name="40% - Accent3 10" xfId="884"/>
    <cellStyle name="40% - Accent3 11" xfId="958"/>
    <cellStyle name="40% - Accent3 12" xfId="1023"/>
    <cellStyle name="40% - Accent3 13" xfId="1073"/>
    <cellStyle name="40% - Accent3 14" xfId="1125"/>
    <cellStyle name="40% - Accent3 15" xfId="1174"/>
    <cellStyle name="40% - Accent3 16" xfId="1311"/>
    <cellStyle name="40% - Accent3 17" xfId="1445"/>
    <cellStyle name="40% - Accent3 18" xfId="1487"/>
    <cellStyle name="40% - Accent3 19" xfId="1542"/>
    <cellStyle name="40% - Accent3 2" xfId="63"/>
    <cellStyle name="40% - Accent3 2 2" xfId="288"/>
    <cellStyle name="40% - Accent3 2 3" xfId="447"/>
    <cellStyle name="40% - Accent3 2 4" xfId="731"/>
    <cellStyle name="40% - Accent3 2 5" xfId="814"/>
    <cellStyle name="40% - Accent3 20" xfId="1601"/>
    <cellStyle name="40% - Accent3 21" xfId="1656"/>
    <cellStyle name="40% - Accent3 22" xfId="1760"/>
    <cellStyle name="40% - Accent3 3" xfId="113"/>
    <cellStyle name="40% - Accent3 4" xfId="163"/>
    <cellStyle name="40% - Accent3 5" xfId="226"/>
    <cellStyle name="40% - Accent3 6" xfId="287"/>
    <cellStyle name="40% - Accent3 7" xfId="448"/>
    <cellStyle name="40% - Accent3 8" xfId="732"/>
    <cellStyle name="40% - Accent3 9" xfId="815"/>
    <cellStyle name="40% - Accent4" xfId="1731" builtinId="43" customBuiltin="1"/>
    <cellStyle name="40% - Accent4 10" xfId="907"/>
    <cellStyle name="40% - Accent4 11" xfId="957"/>
    <cellStyle name="40% - Accent4 12" xfId="1022"/>
    <cellStyle name="40% - Accent4 13" xfId="1072"/>
    <cellStyle name="40% - Accent4 14" xfId="1124"/>
    <cellStyle name="40% - Accent4 15" xfId="1173"/>
    <cellStyle name="40% - Accent4 16" xfId="1275"/>
    <cellStyle name="40% - Accent4 17" xfId="1444"/>
    <cellStyle name="40% - Accent4 18" xfId="1467"/>
    <cellStyle name="40% - Accent4 19" xfId="1541"/>
    <cellStyle name="40% - Accent4 2" xfId="64"/>
    <cellStyle name="40% - Accent4 2 2" xfId="290"/>
    <cellStyle name="40% - Accent4 2 3" xfId="423"/>
    <cellStyle name="40% - Accent4 2 4" xfId="729"/>
    <cellStyle name="40% - Accent4 2 5" xfId="812"/>
    <cellStyle name="40% - Accent4 20" xfId="1600"/>
    <cellStyle name="40% - Accent4 21" xfId="1655"/>
    <cellStyle name="40% - Accent4 22" xfId="1761"/>
    <cellStyle name="40% - Accent4 3" xfId="112"/>
    <cellStyle name="40% - Accent4 4" xfId="162"/>
    <cellStyle name="40% - Accent4 5" xfId="215"/>
    <cellStyle name="40% - Accent4 6" xfId="289"/>
    <cellStyle name="40% - Accent4 7" xfId="441"/>
    <cellStyle name="40% - Accent4 8" xfId="730"/>
    <cellStyle name="40% - Accent4 9" xfId="813"/>
    <cellStyle name="40% - Accent5" xfId="1735" builtinId="47" customBuiltin="1"/>
    <cellStyle name="40% - Accent5 10" xfId="936"/>
    <cellStyle name="40% - Accent5 11" xfId="956"/>
    <cellStyle name="40% - Accent5 12" xfId="1021"/>
    <cellStyle name="40% - Accent5 13" xfId="1071"/>
    <cellStyle name="40% - Accent5 14" xfId="1123"/>
    <cellStyle name="40% - Accent5 15" xfId="1172"/>
    <cellStyle name="40% - Accent5 16" xfId="1308"/>
    <cellStyle name="40% - Accent5 17" xfId="1443"/>
    <cellStyle name="40% - Accent5 18" xfId="1488"/>
    <cellStyle name="40% - Accent5 19" xfId="1540"/>
    <cellStyle name="40% - Accent5 2" xfId="65"/>
    <cellStyle name="40% - Accent5 2 2" xfId="292"/>
    <cellStyle name="40% - Accent5 2 3" xfId="422"/>
    <cellStyle name="40% - Accent5 2 4" xfId="727"/>
    <cellStyle name="40% - Accent5 2 5" xfId="810"/>
    <cellStyle name="40% - Accent5 20" xfId="1599"/>
    <cellStyle name="40% - Accent5 21" xfId="1654"/>
    <cellStyle name="40% - Accent5 22" xfId="1762"/>
    <cellStyle name="40% - Accent5 3" xfId="111"/>
    <cellStyle name="40% - Accent5 4" xfId="161"/>
    <cellStyle name="40% - Accent5 5" xfId="224"/>
    <cellStyle name="40% - Accent5 6" xfId="291"/>
    <cellStyle name="40% - Accent5 7" xfId="561"/>
    <cellStyle name="40% - Accent5 8" xfId="728"/>
    <cellStyle name="40% - Accent5 9" xfId="811"/>
    <cellStyle name="40% - Accent6" xfId="1739" builtinId="51" customBuiltin="1"/>
    <cellStyle name="40% - Accent6 10" xfId="885"/>
    <cellStyle name="40% - Accent6 11" xfId="955"/>
    <cellStyle name="40% - Accent6 12" xfId="1020"/>
    <cellStyle name="40% - Accent6 13" xfId="1070"/>
    <cellStyle name="40% - Accent6 14" xfId="1122"/>
    <cellStyle name="40% - Accent6 15" xfId="1171"/>
    <cellStyle name="40% - Accent6 16" xfId="1294"/>
    <cellStyle name="40% - Accent6 17" xfId="1442"/>
    <cellStyle name="40% - Accent6 18" xfId="1468"/>
    <cellStyle name="40% - Accent6 19" xfId="1539"/>
    <cellStyle name="40% - Accent6 2" xfId="66"/>
    <cellStyle name="40% - Accent6 2 2" xfId="294"/>
    <cellStyle name="40% - Accent6 2 3" xfId="412"/>
    <cellStyle name="40% - Accent6 2 4" xfId="725"/>
    <cellStyle name="40% - Accent6 2 5" xfId="808"/>
    <cellStyle name="40% - Accent6 20" xfId="1598"/>
    <cellStyle name="40% - Accent6 21" xfId="1653"/>
    <cellStyle name="40% - Accent6 22" xfId="1763"/>
    <cellStyle name="40% - Accent6 3" xfId="110"/>
    <cellStyle name="40% - Accent6 4" xfId="160"/>
    <cellStyle name="40% - Accent6 5" xfId="214"/>
    <cellStyle name="40% - Accent6 6" xfId="293"/>
    <cellStyle name="40% - Accent6 7" xfId="554"/>
    <cellStyle name="40% - Accent6 8" xfId="726"/>
    <cellStyle name="40% - Accent6 9" xfId="809"/>
    <cellStyle name="60% - Accent1" xfId="1720" builtinId="32" customBuiltin="1"/>
    <cellStyle name="60% - Accent1 10" xfId="875"/>
    <cellStyle name="60% - Accent1 11" xfId="954"/>
    <cellStyle name="60% - Accent1 12" xfId="1019"/>
    <cellStyle name="60% - Accent1 13" xfId="1069"/>
    <cellStyle name="60% - Accent1 14" xfId="1121"/>
    <cellStyle name="60% - Accent1 15" xfId="1170"/>
    <cellStyle name="60% - Accent1 16" xfId="1231"/>
    <cellStyle name="60% - Accent1 17" xfId="1441"/>
    <cellStyle name="60% - Accent1 18" xfId="1475"/>
    <cellStyle name="60% - Accent1 19" xfId="1538"/>
    <cellStyle name="60% - Accent1 2" xfId="67"/>
    <cellStyle name="60% - Accent1 2 2" xfId="296"/>
    <cellStyle name="60% - Accent1 2 3" xfId="385"/>
    <cellStyle name="60% - Accent1 2 4" xfId="723"/>
    <cellStyle name="60% - Accent1 2 5" xfId="806"/>
    <cellStyle name="60% - Accent1 20" xfId="1597"/>
    <cellStyle name="60% - Accent1 21" xfId="1652"/>
    <cellStyle name="60% - Accent1 3" xfId="109"/>
    <cellStyle name="60% - Accent1 4" xfId="159"/>
    <cellStyle name="60% - Accent1 5" xfId="196"/>
    <cellStyle name="60% - Accent1 6" xfId="295"/>
    <cellStyle name="60% - Accent1 7" xfId="557"/>
    <cellStyle name="60% - Accent1 8" xfId="724"/>
    <cellStyle name="60% - Accent1 9" xfId="807"/>
    <cellStyle name="60% - Accent2" xfId="1724" builtinId="36" customBuiltin="1"/>
    <cellStyle name="60% - Accent2 10" xfId="920"/>
    <cellStyle name="60% - Accent2 11" xfId="953"/>
    <cellStyle name="60% - Accent2 12" xfId="1018"/>
    <cellStyle name="60% - Accent2 13" xfId="1104"/>
    <cellStyle name="60% - Accent2 14" xfId="1120"/>
    <cellStyle name="60% - Accent2 15" xfId="1169"/>
    <cellStyle name="60% - Accent2 16" xfId="1295"/>
    <cellStyle name="60% - Accent2 17" xfId="1440"/>
    <cellStyle name="60% - Accent2 18" xfId="1490"/>
    <cellStyle name="60% - Accent2 19" xfId="1537"/>
    <cellStyle name="60% - Accent2 2" xfId="68"/>
    <cellStyle name="60% - Accent2 2 2" xfId="298"/>
    <cellStyle name="60% - Accent2 2 3" xfId="377"/>
    <cellStyle name="60% - Accent2 2 4" xfId="721"/>
    <cellStyle name="60% - Accent2 2 5" xfId="804"/>
    <cellStyle name="60% - Accent2 20" xfId="1596"/>
    <cellStyle name="60% - Accent2 21" xfId="1651"/>
    <cellStyle name="60% - Accent2 3" xfId="108"/>
    <cellStyle name="60% - Accent2 4" xfId="158"/>
    <cellStyle name="60% - Accent2 5" xfId="223"/>
    <cellStyle name="60% - Accent2 6" xfId="297"/>
    <cellStyle name="60% - Accent2 7" xfId="379"/>
    <cellStyle name="60% - Accent2 8" xfId="722"/>
    <cellStyle name="60% - Accent2 9" xfId="805"/>
    <cellStyle name="60% - Accent3" xfId="1728" builtinId="40" customBuiltin="1"/>
    <cellStyle name="60% - Accent3 10" xfId="887"/>
    <cellStyle name="60% - Accent3 11" xfId="990"/>
    <cellStyle name="60% - Accent3 12" xfId="1017"/>
    <cellStyle name="60% - Accent3 13" xfId="1068"/>
    <cellStyle name="60% - Accent3 14" xfId="1155"/>
    <cellStyle name="60% - Accent3 15" xfId="1168"/>
    <cellStyle name="60% - Accent3 16" xfId="1316"/>
    <cellStyle name="60% - Accent3 17" xfId="1439"/>
    <cellStyle name="60% - Accent3 18" xfId="1491"/>
    <cellStyle name="60% - Accent3 19" xfId="1536"/>
    <cellStyle name="60% - Accent3 2" xfId="69"/>
    <cellStyle name="60% - Accent3 2 2" xfId="300"/>
    <cellStyle name="60% - Accent3 2 3" xfId="359"/>
    <cellStyle name="60% - Accent3 2 4" xfId="719"/>
    <cellStyle name="60% - Accent3 2 5" xfId="802"/>
    <cellStyle name="60% - Accent3 20" xfId="1595"/>
    <cellStyle name="60% - Accent3 21" xfId="1650"/>
    <cellStyle name="60% - Accent3 3" xfId="145"/>
    <cellStyle name="60% - Accent3 4" xfId="157"/>
    <cellStyle name="60% - Accent3 5" xfId="211"/>
    <cellStyle name="60% - Accent3 6" xfId="299"/>
    <cellStyle name="60% - Accent3 7" xfId="365"/>
    <cellStyle name="60% - Accent3 8" xfId="720"/>
    <cellStyle name="60% - Accent3 9" xfId="803"/>
    <cellStyle name="60% - Accent4" xfId="1732" builtinId="44" customBuiltin="1"/>
    <cellStyle name="60% - Accent4 10" xfId="935"/>
    <cellStyle name="60% - Accent4 11" xfId="978"/>
    <cellStyle name="60% - Accent4 12" xfId="1055"/>
    <cellStyle name="60% - Accent4 13" xfId="1065"/>
    <cellStyle name="60% - Accent4 14" xfId="1119"/>
    <cellStyle name="60% - Accent4 15" xfId="1199"/>
    <cellStyle name="60% - Accent4 16" xfId="1317"/>
    <cellStyle name="60% - Accent4 17" xfId="1438"/>
    <cellStyle name="60% - Accent4 18" xfId="1469"/>
    <cellStyle name="60% - Accent4 19" xfId="1574"/>
    <cellStyle name="60% - Accent4 2" xfId="70"/>
    <cellStyle name="60% - Accent4 2 2" xfId="302"/>
    <cellStyle name="60% - Accent4 2 3" xfId="327"/>
    <cellStyle name="60% - Accent4 2 4" xfId="717"/>
    <cellStyle name="60% - Accent4 2 5" xfId="800"/>
    <cellStyle name="60% - Accent4 20" xfId="1633"/>
    <cellStyle name="60% - Accent4 21" xfId="1681"/>
    <cellStyle name="60% - Accent4 3" xfId="107"/>
    <cellStyle name="60% - Accent4 4" xfId="195"/>
    <cellStyle name="60% - Accent4 5" xfId="124"/>
    <cellStyle name="60% - Accent4 6" xfId="301"/>
    <cellStyle name="60% - Accent4 7" xfId="345"/>
    <cellStyle name="60% - Accent4 8" xfId="718"/>
    <cellStyle name="60% - Accent4 9" xfId="801"/>
    <cellStyle name="60% - Accent5" xfId="1736" builtinId="48" customBuiltin="1"/>
    <cellStyle name="60% - Accent5 10" xfId="888"/>
    <cellStyle name="60% - Accent5 11" xfId="988"/>
    <cellStyle name="60% - Accent5 12" xfId="1016"/>
    <cellStyle name="60% - Accent5 13" xfId="1064"/>
    <cellStyle name="60% - Accent5 14" xfId="1116"/>
    <cellStyle name="60% - Accent5 15" xfId="1167"/>
    <cellStyle name="60% - Accent5 16" xfId="1318"/>
    <cellStyle name="60% - Accent5 17" xfId="1437"/>
    <cellStyle name="60% - Accent5 18" xfId="1472"/>
    <cellStyle name="60% - Accent5 19" xfId="1535"/>
    <cellStyle name="60% - Accent5 2" xfId="71"/>
    <cellStyle name="60% - Accent5 2 2" xfId="304"/>
    <cellStyle name="60% - Accent5 2 3" xfId="319"/>
    <cellStyle name="60% - Accent5 2 4" xfId="715"/>
    <cellStyle name="60% - Accent5 2 5" xfId="798"/>
    <cellStyle name="60% - Accent5 20" xfId="1594"/>
    <cellStyle name="60% - Accent5 21" xfId="1649"/>
    <cellStyle name="60% - Accent5 3" xfId="104"/>
    <cellStyle name="60% - Accent5 4" xfId="156"/>
    <cellStyle name="60% - Accent5 5" xfId="189"/>
    <cellStyle name="60% - Accent5 6" xfId="303"/>
    <cellStyle name="60% - Accent5 7" xfId="326"/>
    <cellStyle name="60% - Accent5 8" xfId="716"/>
    <cellStyle name="60% - Accent5 9" xfId="799"/>
    <cellStyle name="60% - Accent6" xfId="1740" builtinId="52" customBuiltin="1"/>
    <cellStyle name="60% - Accent6 10" xfId="932"/>
    <cellStyle name="60% - Accent6 11" xfId="952"/>
    <cellStyle name="60% - Accent6 12" xfId="1013"/>
    <cellStyle name="60% - Accent6 13" xfId="1063"/>
    <cellStyle name="60% - Accent6 14" xfId="1115"/>
    <cellStyle name="60% - Accent6 15" xfId="1164"/>
    <cellStyle name="60% - Accent6 16" xfId="1319"/>
    <cellStyle name="60% - Accent6 17" xfId="1436"/>
    <cellStyle name="60% - Accent6 18" xfId="1493"/>
    <cellStyle name="60% - Accent6 19" xfId="1532"/>
    <cellStyle name="60% - Accent6 2" xfId="72"/>
    <cellStyle name="60% - Accent6 2 2" xfId="306"/>
    <cellStyle name="60% - Accent6 2 3" xfId="559"/>
    <cellStyle name="60% - Accent6 2 4" xfId="713"/>
    <cellStyle name="60% - Accent6 2 5" xfId="796"/>
    <cellStyle name="60% - Accent6 20" xfId="1591"/>
    <cellStyle name="60% - Accent6 21" xfId="1646"/>
    <cellStyle name="60% - Accent6 3" xfId="103"/>
    <cellStyle name="60% - Accent6 4" xfId="153"/>
    <cellStyle name="60% - Accent6 5" xfId="142"/>
    <cellStyle name="60% - Accent6 6" xfId="305"/>
    <cellStyle name="60% - Accent6 7" xfId="560"/>
    <cellStyle name="60% - Accent6 8" xfId="714"/>
    <cellStyle name="60% - Accent6 9" xfId="797"/>
    <cellStyle name="Accent1" xfId="1717" builtinId="29" customBuiltin="1"/>
    <cellStyle name="Accent1 10" xfId="906"/>
    <cellStyle name="Accent1 11" xfId="993"/>
    <cellStyle name="Accent1 12" xfId="1012"/>
    <cellStyle name="Accent1 13" xfId="1062"/>
    <cellStyle name="Accent1 14" xfId="1114"/>
    <cellStyle name="Accent1 15" xfId="1163"/>
    <cellStyle name="Accent1 16" xfId="1321"/>
    <cellStyle name="Accent1 17" xfId="1435"/>
    <cellStyle name="Accent1 18" xfId="1470"/>
    <cellStyle name="Accent1 19" xfId="1531"/>
    <cellStyle name="Accent1 2" xfId="73"/>
    <cellStyle name="Accent1 2 2" xfId="308"/>
    <cellStyle name="Accent1 2 3" xfId="252"/>
    <cellStyle name="Accent1 2 4" xfId="711"/>
    <cellStyle name="Accent1 2 5" xfId="794"/>
    <cellStyle name="Accent1 20" xfId="1590"/>
    <cellStyle name="Accent1 21" xfId="1645"/>
    <cellStyle name="Accent1 3" xfId="102"/>
    <cellStyle name="Accent1 4" xfId="152"/>
    <cellStyle name="Accent1 5" xfId="222"/>
    <cellStyle name="Accent1 6" xfId="307"/>
    <cellStyle name="Accent1 7" xfId="270"/>
    <cellStyle name="Accent1 8" xfId="712"/>
    <cellStyle name="Accent1 9" xfId="795"/>
    <cellStyle name="Accent2" xfId="1721" builtinId="33" customBuiltin="1"/>
    <cellStyle name="Accent2 10" xfId="931"/>
    <cellStyle name="Accent2 11" xfId="987"/>
    <cellStyle name="Accent2 12" xfId="1011"/>
    <cellStyle name="Accent2 13" xfId="1061"/>
    <cellStyle name="Accent2 14" xfId="1113"/>
    <cellStyle name="Accent2 15" xfId="1162"/>
    <cellStyle name="Accent2 16" xfId="1323"/>
    <cellStyle name="Accent2 17" xfId="1434"/>
    <cellStyle name="Accent2 18" xfId="1471"/>
    <cellStyle name="Accent2 19" xfId="1530"/>
    <cellStyle name="Accent2 2" xfId="74"/>
    <cellStyle name="Accent2 2 2" xfId="310"/>
    <cellStyle name="Accent2 2 3" xfId="563"/>
    <cellStyle name="Accent2 2 4" xfId="709"/>
    <cellStyle name="Accent2 2 5" xfId="792"/>
    <cellStyle name="Accent2 20" xfId="1589"/>
    <cellStyle name="Accent2 21" xfId="1644"/>
    <cellStyle name="Accent2 3" xfId="101"/>
    <cellStyle name="Accent2 4" xfId="151"/>
    <cellStyle name="Accent2 5" xfId="219"/>
    <cellStyle name="Accent2 6" xfId="309"/>
    <cellStyle name="Accent2 7" xfId="264"/>
    <cellStyle name="Accent2 8" xfId="710"/>
    <cellStyle name="Accent2 9" xfId="793"/>
    <cellStyle name="Accent3" xfId="1725" builtinId="37" customBuiltin="1"/>
    <cellStyle name="Accent3 10" xfId="897"/>
    <cellStyle name="Accent3 11" xfId="980"/>
    <cellStyle name="Accent3 12" xfId="1010"/>
    <cellStyle name="Accent3 13" xfId="1060"/>
    <cellStyle name="Accent3 14" xfId="1112"/>
    <cellStyle name="Accent3 15" xfId="1161"/>
    <cellStyle name="Accent3 16" xfId="1325"/>
    <cellStyle name="Accent3 17" xfId="1433"/>
    <cellStyle name="Accent3 18" xfId="1495"/>
    <cellStyle name="Accent3 19" xfId="1529"/>
    <cellStyle name="Accent3 2" xfId="75"/>
    <cellStyle name="Accent3 2 2" xfId="312"/>
    <cellStyle name="Accent3 2 3" xfId="565"/>
    <cellStyle name="Accent3 2 4" xfId="707"/>
    <cellStyle name="Accent3 2 5" xfId="790"/>
    <cellStyle name="Accent3 20" xfId="1588"/>
    <cellStyle name="Accent3 21" xfId="1643"/>
    <cellStyle name="Accent3 3" xfId="100"/>
    <cellStyle name="Accent3 4" xfId="150"/>
    <cellStyle name="Accent3 5" xfId="180"/>
    <cellStyle name="Accent3 6" xfId="311"/>
    <cellStyle name="Accent3 7" xfId="564"/>
    <cellStyle name="Accent3 8" xfId="708"/>
    <cellStyle name="Accent3 9" xfId="791"/>
    <cellStyle name="Accent4" xfId="1729" builtinId="41" customBuiltin="1"/>
    <cellStyle name="Accent4 10" xfId="905"/>
    <cellStyle name="Accent4 11" xfId="950"/>
    <cellStyle name="Accent4 12" xfId="1009"/>
    <cellStyle name="Accent4 13" xfId="1059"/>
    <cellStyle name="Accent4 14" xfId="1111"/>
    <cellStyle name="Accent4 15" xfId="1160"/>
    <cellStyle name="Accent4 16" xfId="1327"/>
    <cellStyle name="Accent4 17" xfId="1432"/>
    <cellStyle name="Accent4 18" xfId="1497"/>
    <cellStyle name="Accent4 19" xfId="1528"/>
    <cellStyle name="Accent4 2" xfId="76"/>
    <cellStyle name="Accent4 2 2" xfId="314"/>
    <cellStyle name="Accent4 2 3" xfId="567"/>
    <cellStyle name="Accent4 2 4" xfId="705"/>
    <cellStyle name="Accent4 2 5" xfId="788"/>
    <cellStyle name="Accent4 20" xfId="1587"/>
    <cellStyle name="Accent4 21" xfId="1642"/>
    <cellStyle name="Accent4 3" xfId="99"/>
    <cellStyle name="Accent4 4" xfId="149"/>
    <cellStyle name="Accent4 5" xfId="191"/>
    <cellStyle name="Accent4 6" xfId="313"/>
    <cellStyle name="Accent4 7" xfId="566"/>
    <cellStyle name="Accent4 8" xfId="706"/>
    <cellStyle name="Accent4 9" xfId="789"/>
    <cellStyle name="Accent5" xfId="1733" builtinId="45" customBuiltin="1"/>
    <cellStyle name="Accent5 10" xfId="904"/>
    <cellStyle name="Accent5 11" xfId="945"/>
    <cellStyle name="Accent5 12" xfId="1008"/>
    <cellStyle name="Accent5 13" xfId="1058"/>
    <cellStyle name="Accent5 14" xfId="1110"/>
    <cellStyle name="Accent5 15" xfId="1159"/>
    <cellStyle name="Accent5 16" xfId="1329"/>
    <cellStyle name="Accent5 17" xfId="1431"/>
    <cellStyle name="Accent5 18" xfId="1499"/>
    <cellStyle name="Accent5 19" xfId="1561"/>
    <cellStyle name="Accent5 2" xfId="77"/>
    <cellStyle name="Accent5 2 2" xfId="316"/>
    <cellStyle name="Accent5 2 3" xfId="569"/>
    <cellStyle name="Accent5 2 4" xfId="703"/>
    <cellStyle name="Accent5 2 5" xfId="786"/>
    <cellStyle name="Accent5 20" xfId="1586"/>
    <cellStyle name="Accent5 21" xfId="1641"/>
    <cellStyle name="Accent5 3" xfId="144"/>
    <cellStyle name="Accent5 4" xfId="148"/>
    <cellStyle name="Accent5 5" xfId="184"/>
    <cellStyle name="Accent5 6" xfId="315"/>
    <cellStyle name="Accent5 7" xfId="568"/>
    <cellStyle name="Accent5 8" xfId="704"/>
    <cellStyle name="Accent5 9" xfId="787"/>
    <cellStyle name="Accent6" xfId="1737" builtinId="49" customBuiltin="1"/>
    <cellStyle name="Accent6 10" xfId="930"/>
    <cellStyle name="Accent6 11" xfId="944"/>
    <cellStyle name="Accent6 12" xfId="1007"/>
    <cellStyle name="Accent6 13" xfId="970"/>
    <cellStyle name="Accent6 14" xfId="1109"/>
    <cellStyle name="Accent6 15" xfId="1158"/>
    <cellStyle name="Accent6 16" xfId="1331"/>
    <cellStyle name="Accent6 17" xfId="1430"/>
    <cellStyle name="Accent6 18" xfId="1504"/>
    <cellStyle name="Accent6 19" xfId="1571"/>
    <cellStyle name="Accent6 2" xfId="78"/>
    <cellStyle name="Accent6 2 2" xfId="318"/>
    <cellStyle name="Accent6 2 3" xfId="571"/>
    <cellStyle name="Accent6 2 4" xfId="701"/>
    <cellStyle name="Accent6 2 5" xfId="784"/>
    <cellStyle name="Accent6 20" xfId="1585"/>
    <cellStyle name="Accent6 21" xfId="1640"/>
    <cellStyle name="Accent6 3" xfId="133"/>
    <cellStyle name="Accent6 4" xfId="194"/>
    <cellStyle name="Accent6 5" xfId="221"/>
    <cellStyle name="Accent6 6" xfId="317"/>
    <cellStyle name="Accent6 7" xfId="570"/>
    <cellStyle name="Accent6 8" xfId="702"/>
    <cellStyle name="Accent6 9" xfId="785"/>
    <cellStyle name="AFE" xfId="13"/>
    <cellStyle name="Bad" xfId="1707" builtinId="27" customBuiltin="1"/>
    <cellStyle name="Bad 10" xfId="891"/>
    <cellStyle name="Bad 11" xfId="986"/>
    <cellStyle name="Bad 12" xfId="1005"/>
    <cellStyle name="Bad 13" xfId="1091"/>
    <cellStyle name="Bad 14" xfId="1154"/>
    <cellStyle name="Bad 15" xfId="1157"/>
    <cellStyle name="Bad 16" xfId="1334"/>
    <cellStyle name="Bad 17" xfId="1429"/>
    <cellStyle name="Bad 18" xfId="1506"/>
    <cellStyle name="Bad 19" xfId="1563"/>
    <cellStyle name="Bad 2" xfId="80"/>
    <cellStyle name="Bad 2 2" xfId="321"/>
    <cellStyle name="Bad 2 3" xfId="574"/>
    <cellStyle name="Bad 2 4" xfId="699"/>
    <cellStyle name="Bad 2 5" xfId="782"/>
    <cellStyle name="Bad 20" xfId="1584"/>
    <cellStyle name="Bad 21" xfId="1639"/>
    <cellStyle name="Bad 3" xfId="132"/>
    <cellStyle name="Bad 4" xfId="192"/>
    <cellStyle name="Bad 5" xfId="212"/>
    <cellStyle name="Bad 6" xfId="320"/>
    <cellStyle name="Bad 7" xfId="573"/>
    <cellStyle name="Bad 8" xfId="700"/>
    <cellStyle name="Bad 9" xfId="783"/>
    <cellStyle name="Calculation" xfId="1711" builtinId="22" customBuiltin="1"/>
    <cellStyle name="Calculation 10" xfId="929"/>
    <cellStyle name="Calculation 11" xfId="983"/>
    <cellStyle name="Calculation 12" xfId="1054"/>
    <cellStyle name="Calculation 13" xfId="1101"/>
    <cellStyle name="Calculation 14" xfId="1142"/>
    <cellStyle name="Calculation 15" xfId="1198"/>
    <cellStyle name="Calculation 16" xfId="1336"/>
    <cellStyle name="Calculation 17" xfId="1428"/>
    <cellStyle name="Calculation 18" xfId="1507"/>
    <cellStyle name="Calculation 19" xfId="1520"/>
    <cellStyle name="Calculation 2" xfId="81"/>
    <cellStyle name="Calculation 2 2" xfId="323"/>
    <cellStyle name="Calculation 2 3" xfId="576"/>
    <cellStyle name="Calculation 2 4" xfId="697"/>
    <cellStyle name="Calculation 2 5" xfId="780"/>
    <cellStyle name="Calculation 20" xfId="1620"/>
    <cellStyle name="Calculation 21" xfId="1672"/>
    <cellStyle name="Calculation 3" xfId="98"/>
    <cellStyle name="Calculation 4" xfId="183"/>
    <cellStyle name="Calculation 5" xfId="172"/>
    <cellStyle name="Calculation 6" xfId="322"/>
    <cellStyle name="Calculation 7" xfId="575"/>
    <cellStyle name="Calculation 8" xfId="698"/>
    <cellStyle name="Calculation 9" xfId="781"/>
    <cellStyle name="Check Cell" xfId="1713" builtinId="23" customBuiltin="1"/>
    <cellStyle name="Check Cell 10" xfId="928"/>
    <cellStyle name="Check Cell 11" xfId="913"/>
    <cellStyle name="Check Cell 12" xfId="1042"/>
    <cellStyle name="Check Cell 13" xfId="969"/>
    <cellStyle name="Check Cell 14" xfId="1152"/>
    <cellStyle name="Check Cell 15" xfId="1189"/>
    <cellStyle name="Check Cell 16" xfId="1337"/>
    <cellStyle name="Check Cell 17" xfId="1427"/>
    <cellStyle name="Check Cell 18" xfId="1508"/>
    <cellStyle name="Check Cell 19" xfId="1519"/>
    <cellStyle name="Check Cell 2" xfId="82"/>
    <cellStyle name="Check Cell 2 2" xfId="325"/>
    <cellStyle name="Check Cell 2 3" xfId="578"/>
    <cellStyle name="Check Cell 2 4" xfId="695"/>
    <cellStyle name="Check Cell 2 5" xfId="778"/>
    <cellStyle name="Check Cell 20" xfId="1630"/>
    <cellStyle name="Check Cell 21" xfId="1678"/>
    <cellStyle name="Check Cell 3" xfId="141"/>
    <cellStyle name="Check Cell 4" xfId="147"/>
    <cellStyle name="Check Cell 5" xfId="173"/>
    <cellStyle name="Check Cell 6" xfId="324"/>
    <cellStyle name="Check Cell 7" xfId="577"/>
    <cellStyle name="Check Cell 8" xfId="696"/>
    <cellStyle name="Check Cell 9" xfId="779"/>
    <cellStyle name="Comma" xfId="1750" builtinId="3"/>
    <cellStyle name="Comma 10" xfId="46"/>
    <cellStyle name="Comma 2" xfId="6"/>
    <cellStyle name="Comma 2 10" xfId="581"/>
    <cellStyle name="Comma 2 11" xfId="694"/>
    <cellStyle name="Comma 2 12" xfId="777"/>
    <cellStyle name="Comma 2 13" xfId="862"/>
    <cellStyle name="Comma 2 14" xfId="859"/>
    <cellStyle name="Comma 2 15" xfId="878"/>
    <cellStyle name="Comma 2 16" xfId="889"/>
    <cellStyle name="Comma 2 17" xfId="881"/>
    <cellStyle name="Comma 2 18" xfId="890"/>
    <cellStyle name="Comma 2 19" xfId="914"/>
    <cellStyle name="Comma 2 2" xfId="44"/>
    <cellStyle name="Comma 2 2 10" xfId="776"/>
    <cellStyle name="Comma 2 2 11" xfId="1339"/>
    <cellStyle name="Comma 2 2 12" xfId="1425"/>
    <cellStyle name="Comma 2 2 2" xfId="329"/>
    <cellStyle name="Comma 2 2 2 10" xfId="1340"/>
    <cellStyle name="Comma 2 2 2 11" xfId="1424"/>
    <cellStyle name="Comma 2 2 2 2" xfId="330"/>
    <cellStyle name="Comma 2 2 2 2 2" xfId="331"/>
    <cellStyle name="Comma 2 2 2 2 3" xfId="584"/>
    <cellStyle name="Comma 2 2 2 2 4" xfId="691"/>
    <cellStyle name="Comma 2 2 2 2 5" xfId="773"/>
    <cellStyle name="Comma 2 2 2 2 6" xfId="1341"/>
    <cellStyle name="Comma 2 2 2 2 7" xfId="1423"/>
    <cellStyle name="Comma 2 2 2 3" xfId="332"/>
    <cellStyle name="Comma 2 2 2 4" xfId="333"/>
    <cellStyle name="Comma 2 2 2 5" xfId="334"/>
    <cellStyle name="Comma 2 2 2 6" xfId="335"/>
    <cellStyle name="Comma 2 2 2 7" xfId="583"/>
    <cellStyle name="Comma 2 2 2 8" xfId="692"/>
    <cellStyle name="Comma 2 2 2 9" xfId="775"/>
    <cellStyle name="Comma 2 2 3" xfId="336"/>
    <cellStyle name="Comma 2 2 4" xfId="337"/>
    <cellStyle name="Comma 2 2 5" xfId="338"/>
    <cellStyle name="Comma 2 2 6" xfId="339"/>
    <cellStyle name="Comma 2 2 7" xfId="558"/>
    <cellStyle name="Comma 2 2 8" xfId="582"/>
    <cellStyle name="Comma 2 2 9" xfId="693"/>
    <cellStyle name="Comma 2 20" xfId="985"/>
    <cellStyle name="Comma 2 21" xfId="1057"/>
    <cellStyle name="Comma 2 22" xfId="1093"/>
    <cellStyle name="Comma 2 23" xfId="1151"/>
    <cellStyle name="Comma 2 24" xfId="1201"/>
    <cellStyle name="Comma 2 25" xfId="1215"/>
    <cellStyle name="Comma 2 26" xfId="1229"/>
    <cellStyle name="Comma 2 27" xfId="1216"/>
    <cellStyle name="Comma 2 28" xfId="1228"/>
    <cellStyle name="Comma 2 29" xfId="1217"/>
    <cellStyle name="Comma 2 3" xfId="85"/>
    <cellStyle name="Comma 2 3 2" xfId="340"/>
    <cellStyle name="Comma 2 3 3" xfId="587"/>
    <cellStyle name="Comma 2 3 4" xfId="686"/>
    <cellStyle name="Comma 2 3 5" xfId="768"/>
    <cellStyle name="Comma 2 3 6" xfId="1344"/>
    <cellStyle name="Comma 2 3 7" xfId="1422"/>
    <cellStyle name="Comma 2 30" xfId="1227"/>
    <cellStyle name="Comma 2 31" xfId="1232"/>
    <cellStyle name="Comma 2 32" xfId="1214"/>
    <cellStyle name="Comma 2 33" xfId="1230"/>
    <cellStyle name="Comma 2 34" xfId="1235"/>
    <cellStyle name="Comma 2 35" xfId="1242"/>
    <cellStyle name="Comma 2 36" xfId="1249"/>
    <cellStyle name="Comma 2 37" xfId="1338"/>
    <cellStyle name="Comma 2 38" xfId="1426"/>
    <cellStyle name="Comma 2 39" xfId="1492"/>
    <cellStyle name="Comma 2 4" xfId="93"/>
    <cellStyle name="Comma 2 4 2" xfId="341"/>
    <cellStyle name="Comma 2 4 3" xfId="588"/>
    <cellStyle name="Comma 2 4 4" xfId="681"/>
    <cellStyle name="Comma 2 4 5" xfId="767"/>
    <cellStyle name="Comma 2 4 6" xfId="1345"/>
    <cellStyle name="Comma 2 4 7" xfId="1421"/>
    <cellStyle name="Comma 2 40" xfId="1511"/>
    <cellStyle name="Comma 2 41" xfId="1566"/>
    <cellStyle name="Comma 2 42" xfId="1478"/>
    <cellStyle name="Comma 2 43" xfId="1626"/>
    <cellStyle name="Comma 2 44" xfId="1743"/>
    <cellStyle name="Comma 2 5" xfId="146"/>
    <cellStyle name="Comma 2 5 2" xfId="342"/>
    <cellStyle name="Comma 2 5 3" xfId="589"/>
    <cellStyle name="Comma 2 5 4" xfId="680"/>
    <cellStyle name="Comma 2 5 5" xfId="761"/>
    <cellStyle name="Comma 2 5 6" xfId="1346"/>
    <cellStyle name="Comma 2 5 7" xfId="1420"/>
    <cellStyle name="Comma 2 6" xfId="229"/>
    <cellStyle name="Comma 2 6 2" xfId="343"/>
    <cellStyle name="Comma 2 6 3" xfId="590"/>
    <cellStyle name="Comma 2 6 4" xfId="679"/>
    <cellStyle name="Comma 2 6 5" xfId="516"/>
    <cellStyle name="Comma 2 6 6" xfId="1347"/>
    <cellStyle name="Comma 2 6 7" xfId="1419"/>
    <cellStyle name="Comma 2 7" xfId="240"/>
    <cellStyle name="Comma 2 7 2" xfId="344"/>
    <cellStyle name="Comma 2 7 3" xfId="591"/>
    <cellStyle name="Comma 2 7 4" xfId="678"/>
    <cellStyle name="Comma 2 7 5" xfId="510"/>
    <cellStyle name="Comma 2 7 6" xfId="1348"/>
    <cellStyle name="Comma 2 7 7" xfId="1418"/>
    <cellStyle name="Comma 2 8" xfId="236"/>
    <cellStyle name="Comma 2 9" xfId="328"/>
    <cellStyle name="Comma 3" xfId="14"/>
    <cellStyle name="Comma 4" xfId="1764"/>
    <cellStyle name="Comma 5" xfId="1765"/>
    <cellStyle name="Comma 6" xfId="2000"/>
    <cellStyle name="Comma 9" xfId="346"/>
    <cellStyle name="Explanatory Text" xfId="1715" builtinId="53" customBuiltin="1"/>
    <cellStyle name="Explanatory Text 10" xfId="937"/>
    <cellStyle name="Explanatory Text 11" xfId="984"/>
    <cellStyle name="Explanatory Text 12" xfId="1051"/>
    <cellStyle name="Explanatory Text 13" xfId="1040"/>
    <cellStyle name="Explanatory Text 14" xfId="1144"/>
    <cellStyle name="Explanatory Text 15" xfId="1196"/>
    <cellStyle name="Explanatory Text 16" xfId="1349"/>
    <cellStyle name="Explanatory Text 17" xfId="1417"/>
    <cellStyle name="Explanatory Text 18" xfId="1512"/>
    <cellStyle name="Explanatory Text 19" xfId="1510"/>
    <cellStyle name="Explanatory Text 2" xfId="86"/>
    <cellStyle name="Explanatory Text 2 2" xfId="348"/>
    <cellStyle name="Explanatory Text 2 3" xfId="593"/>
    <cellStyle name="Explanatory Text 2 4" xfId="676"/>
    <cellStyle name="Explanatory Text 2 5" xfId="503"/>
    <cellStyle name="Explanatory Text 20" xfId="1479"/>
    <cellStyle name="Explanatory Text 21" xfId="1627"/>
    <cellStyle name="Explanatory Text 3" xfId="92"/>
    <cellStyle name="Explanatory Text 4" xfId="138"/>
    <cellStyle name="Explanatory Text 5" xfId="230"/>
    <cellStyle name="Explanatory Text 6" xfId="347"/>
    <cellStyle name="Explanatory Text 7" xfId="592"/>
    <cellStyle name="Explanatory Text 8" xfId="677"/>
    <cellStyle name="Explanatory Text 9" xfId="504"/>
    <cellStyle name="Good" xfId="1706" builtinId="26" customBuiltin="1"/>
    <cellStyle name="Good 10" xfId="938"/>
    <cellStyle name="Good 11" xfId="976"/>
    <cellStyle name="Good 12" xfId="1044"/>
    <cellStyle name="Good 13" xfId="927"/>
    <cellStyle name="Good 14" xfId="1033"/>
    <cellStyle name="Good 15" xfId="1191"/>
    <cellStyle name="Good 16" xfId="1350"/>
    <cellStyle name="Good 17" xfId="1415"/>
    <cellStyle name="Good 18" xfId="1513"/>
    <cellStyle name="Good 19" xfId="1509"/>
    <cellStyle name="Good 2" xfId="87"/>
    <cellStyle name="Good 2 2" xfId="350"/>
    <cellStyle name="Good 2 3" xfId="595"/>
    <cellStyle name="Good 2 4" xfId="674"/>
    <cellStyle name="Good 2 5" xfId="491"/>
    <cellStyle name="Good 20" xfId="1480"/>
    <cellStyle name="Good 21" xfId="1570"/>
    <cellStyle name="Good 3" xfId="140"/>
    <cellStyle name="Good 4" xfId="139"/>
    <cellStyle name="Good 5" xfId="231"/>
    <cellStyle name="Good 6" xfId="349"/>
    <cellStyle name="Good 7" xfId="594"/>
    <cellStyle name="Good 8" xfId="675"/>
    <cellStyle name="Good 9" xfId="497"/>
    <cellStyle name="Heading 1" xfId="1702" builtinId="16" customBuiltin="1"/>
    <cellStyle name="Heading 1 10" xfId="939"/>
    <cellStyle name="Heading 1 11" xfId="911"/>
    <cellStyle name="Heading 1 12" xfId="1002"/>
    <cellStyle name="Heading 1 13" xfId="1047"/>
    <cellStyle name="Heading 1 14" xfId="1006"/>
    <cellStyle name="Heading 1 15" xfId="1082"/>
    <cellStyle name="Heading 1 16" xfId="1351"/>
    <cellStyle name="Heading 1 17" xfId="1413"/>
    <cellStyle name="Heading 1 18" xfId="1514"/>
    <cellStyle name="Heading 1 19" xfId="1505"/>
    <cellStyle name="Heading 1 2" xfId="88"/>
    <cellStyle name="Heading 1 2 2" xfId="352"/>
    <cellStyle name="Heading 1 2 3" xfId="597"/>
    <cellStyle name="Heading 1 2 4" xfId="667"/>
    <cellStyle name="Heading 1 2 5" xfId="759"/>
    <cellStyle name="Heading 1 20" xfId="1628"/>
    <cellStyle name="Heading 1 21" xfId="1677"/>
    <cellStyle name="Heading 1 3" xfId="137"/>
    <cellStyle name="Heading 1 4" xfId="190"/>
    <cellStyle name="Heading 1 5" xfId="232"/>
    <cellStyle name="Heading 1 6" xfId="351"/>
    <cellStyle name="Heading 1 7" xfId="596"/>
    <cellStyle name="Heading 1 8" xfId="668"/>
    <cellStyle name="Heading 1 9" xfId="485"/>
    <cellStyle name="Heading 2" xfId="1703" builtinId="17" customBuiltin="1"/>
    <cellStyle name="Heading 2 10" xfId="940"/>
    <cellStyle name="Heading 2 11" xfId="921"/>
    <cellStyle name="Heading 2 12" xfId="997"/>
    <cellStyle name="Heading 2 13" xfId="1050"/>
    <cellStyle name="Heading 2 14" xfId="1052"/>
    <cellStyle name="Heading 2 15" xfId="1106"/>
    <cellStyle name="Heading 2 16" xfId="1352"/>
    <cellStyle name="Heading 2 17" xfId="1411"/>
    <cellStyle name="Heading 2 18" xfId="1515"/>
    <cellStyle name="Heading 2 19" xfId="1568"/>
    <cellStyle name="Heading 2 2" xfId="89"/>
    <cellStyle name="Heading 2 2 2" xfId="354"/>
    <cellStyle name="Heading 2 2 3" xfId="599"/>
    <cellStyle name="Heading 2 2 4" xfId="665"/>
    <cellStyle name="Heading 2 2 5" xfId="572"/>
    <cellStyle name="Heading 2 20" xfId="1625"/>
    <cellStyle name="Heading 2 21" xfId="1676"/>
    <cellStyle name="Heading 2 3" xfId="84"/>
    <cellStyle name="Heading 2 4" xfId="188"/>
    <cellStyle name="Heading 2 5" xfId="233"/>
    <cellStyle name="Heading 2 6" xfId="353"/>
    <cellStyle name="Heading 2 7" xfId="598"/>
    <cellStyle name="Heading 2 8" xfId="666"/>
    <cellStyle name="Heading 2 9" xfId="760"/>
    <cellStyle name="Heading 3" xfId="1704" builtinId="18" customBuiltin="1"/>
    <cellStyle name="Heading 3 10" xfId="941"/>
    <cellStyle name="Heading 3 11" xfId="917"/>
    <cellStyle name="Heading 3 12" xfId="996"/>
    <cellStyle name="Heading 3 13" xfId="1099"/>
    <cellStyle name="Heading 3 14" xfId="1004"/>
    <cellStyle name="Heading 3 15" xfId="1100"/>
    <cellStyle name="Heading 3 16" xfId="1353"/>
    <cellStyle name="Heading 3 17" xfId="1410"/>
    <cellStyle name="Heading 3 18" xfId="1516"/>
    <cellStyle name="Heading 3 19" xfId="1567"/>
    <cellStyle name="Heading 3 2" xfId="90"/>
    <cellStyle name="Heading 3 2 2" xfId="356"/>
    <cellStyle name="Heading 3 2 3" xfId="601"/>
    <cellStyle name="Heading 3 2 4" xfId="663"/>
    <cellStyle name="Heading 3 2 5" xfId="580"/>
    <cellStyle name="Heading 3 20" xfId="1569"/>
    <cellStyle name="Heading 3 21" xfId="1622"/>
    <cellStyle name="Heading 3 3" xfId="83"/>
    <cellStyle name="Heading 3 4" xfId="97"/>
    <cellStyle name="Heading 3 5" xfId="234"/>
    <cellStyle name="Heading 3 6" xfId="355"/>
    <cellStyle name="Heading 3 7" xfId="600"/>
    <cellStyle name="Heading 3 8" xfId="664"/>
    <cellStyle name="Heading 3 9" xfId="579"/>
    <cellStyle name="Heading 4" xfId="1705" builtinId="19" customBuiltin="1"/>
    <cellStyle name="Heading 4 10" xfId="942"/>
    <cellStyle name="Heading 4 11" xfId="994"/>
    <cellStyle name="Heading 4 12" xfId="995"/>
    <cellStyle name="Heading 4 13" xfId="1096"/>
    <cellStyle name="Heading 4 14" xfId="1150"/>
    <cellStyle name="Heading 4 15" xfId="1147"/>
    <cellStyle name="Heading 4 16" xfId="1354"/>
    <cellStyle name="Heading 4 17" xfId="1409"/>
    <cellStyle name="Heading 4 18" xfId="1517"/>
    <cellStyle name="Heading 4 19" xfId="1559"/>
    <cellStyle name="Heading 4 2" xfId="91"/>
    <cellStyle name="Heading 4 2 2" xfId="358"/>
    <cellStyle name="Heading 4 2 3" xfId="603"/>
    <cellStyle name="Heading 4 2 4" xfId="661"/>
    <cellStyle name="Heading 4 2 5" xfId="586"/>
    <cellStyle name="Heading 4 20" xfId="1518"/>
    <cellStyle name="Heading 4 21" xfId="1629"/>
    <cellStyle name="Heading 4 3" xfId="79"/>
    <cellStyle name="Heading 4 4" xfId="130"/>
    <cellStyle name="Heading 4 5" xfId="235"/>
    <cellStyle name="Heading 4 6" xfId="357"/>
    <cellStyle name="Heading 4 7" xfId="602"/>
    <cellStyle name="Heading 4 8" xfId="662"/>
    <cellStyle name="Heading 4 9" xfId="585"/>
    <cellStyle name="HeadlineStyle" xfId="15"/>
    <cellStyle name="HeadlineStyle 2" xfId="360"/>
    <cellStyle name="HeadlineStyle 3" xfId="361"/>
    <cellStyle name="HeadlineStyle 4" xfId="362"/>
    <cellStyle name="HeadlineStyle 5" xfId="363"/>
    <cellStyle name="HeadlineStyle 6" xfId="364"/>
    <cellStyle name="HeadlineStyleJustified" xfId="16"/>
    <cellStyle name="HeadlineStyleJustified 2" xfId="366"/>
    <cellStyle name="HeadlineStyleJustified 3" xfId="367"/>
    <cellStyle name="HeadlineStyleJustified 4" xfId="368"/>
    <cellStyle name="HeadlineStyleJustified 5" xfId="369"/>
    <cellStyle name="HeadlineStyleJustified 6" xfId="370"/>
    <cellStyle name="Hyperlink" xfId="2" builtinId="8"/>
    <cellStyle name="Hyperlink 2 10" xfId="1618"/>
    <cellStyle name="Hyperlink 2 11" xfId="1670"/>
    <cellStyle name="Hyperlink 2 2" xfId="946"/>
    <cellStyle name="Hyperlink 2 3" xfId="998"/>
    <cellStyle name="Hyperlink 2 4" xfId="912"/>
    <cellStyle name="Hyperlink 2 5" xfId="1098"/>
    <cellStyle name="Hyperlink 2 6" xfId="1103"/>
    <cellStyle name="Hyperlink 2 7" xfId="1107"/>
    <cellStyle name="Hyperlink 2 8" xfId="1521"/>
    <cellStyle name="Hyperlink 2 9" xfId="1577"/>
    <cellStyle name="Input" xfId="1709" builtinId="20" customBuiltin="1"/>
    <cellStyle name="Input 10" xfId="947"/>
    <cellStyle name="Input 11" xfId="999"/>
    <cellStyle name="Input 12" xfId="943"/>
    <cellStyle name="Input 13" xfId="1097"/>
    <cellStyle name="Input 14" xfId="1149"/>
    <cellStyle name="Input 15" xfId="1108"/>
    <cellStyle name="Input 16" xfId="1362"/>
    <cellStyle name="Input 17" xfId="1397"/>
    <cellStyle name="Input 18" xfId="1522"/>
    <cellStyle name="Input 19" xfId="1578"/>
    <cellStyle name="Input 2" xfId="94"/>
    <cellStyle name="Input 2 2" xfId="372"/>
    <cellStyle name="Input 2 3" xfId="614"/>
    <cellStyle name="Input 2 4" xfId="654"/>
    <cellStyle name="Input 2 5" xfId="608"/>
    <cellStyle name="Input 20" xfId="1551"/>
    <cellStyle name="Input 21" xfId="1610"/>
    <cellStyle name="Input 3" xfId="54"/>
    <cellStyle name="Input 4" xfId="181"/>
    <cellStyle name="Input 5" xfId="237"/>
    <cellStyle name="Input 6" xfId="371"/>
    <cellStyle name="Input 7" xfId="613"/>
    <cellStyle name="Input 8" xfId="655"/>
    <cellStyle name="Input 9" xfId="839"/>
    <cellStyle name="Linked Cell" xfId="1712" builtinId="24" customBuiltin="1"/>
    <cellStyle name="Linked Cell 10" xfId="948"/>
    <cellStyle name="Linked Cell 11" xfId="1000"/>
    <cellStyle name="Linked Cell 12" xfId="1049"/>
    <cellStyle name="Linked Cell 13" xfId="1089"/>
    <cellStyle name="Linked Cell 14" xfId="1148"/>
    <cellStyle name="Linked Cell 15" xfId="1195"/>
    <cellStyle name="Linked Cell 16" xfId="1364"/>
    <cellStyle name="Linked Cell 17" xfId="1396"/>
    <cellStyle name="Linked Cell 18" xfId="1523"/>
    <cellStyle name="Linked Cell 19" xfId="1579"/>
    <cellStyle name="Linked Cell 2" xfId="95"/>
    <cellStyle name="Linked Cell 2 2" xfId="374"/>
    <cellStyle name="Linked Cell 2 3" xfId="616"/>
    <cellStyle name="Linked Cell 2 4" xfId="652"/>
    <cellStyle name="Linked Cell 2 5" xfId="610"/>
    <cellStyle name="Linked Cell 20" xfId="1552"/>
    <cellStyle name="Linked Cell 21" xfId="1611"/>
    <cellStyle name="Linked Cell 3" xfId="53"/>
    <cellStyle name="Linked Cell 4" xfId="122"/>
    <cellStyle name="Linked Cell 5" xfId="238"/>
    <cellStyle name="Linked Cell 6" xfId="373"/>
    <cellStyle name="Linked Cell 7" xfId="615"/>
    <cellStyle name="Linked Cell 8" xfId="653"/>
    <cellStyle name="Linked Cell 9" xfId="609"/>
    <cellStyle name="Neutral" xfId="1708" builtinId="28" customBuiltin="1"/>
    <cellStyle name="Neutral 10" xfId="949"/>
    <cellStyle name="Neutral 11" xfId="1001"/>
    <cellStyle name="Neutral 12" xfId="1048"/>
    <cellStyle name="Neutral 13" xfId="1032"/>
    <cellStyle name="Neutral 14" xfId="1140"/>
    <cellStyle name="Neutral 15" xfId="1194"/>
    <cellStyle name="Neutral 16" xfId="1366"/>
    <cellStyle name="Neutral 17" xfId="1395"/>
    <cellStyle name="Neutral 18" xfId="1524"/>
    <cellStyle name="Neutral 19" xfId="1580"/>
    <cellStyle name="Neutral 2" xfId="96"/>
    <cellStyle name="Neutral 2 2" xfId="376"/>
    <cellStyle name="Neutral 2 3" xfId="618"/>
    <cellStyle name="Neutral 2 4" xfId="650"/>
    <cellStyle name="Neutral 2 5" xfId="841"/>
    <cellStyle name="Neutral 20" xfId="1553"/>
    <cellStyle name="Neutral 21" xfId="1612"/>
    <cellStyle name="Neutral 3" xfId="52"/>
    <cellStyle name="Neutral 4" xfId="123"/>
    <cellStyle name="Neutral 5" xfId="239"/>
    <cellStyle name="Neutral 6" xfId="375"/>
    <cellStyle name="Neutral 7" xfId="617"/>
    <cellStyle name="Neutral 8" xfId="651"/>
    <cellStyle name="Neutral 9" xfId="612"/>
    <cellStyle name="Normal" xfId="0" builtinId="0"/>
    <cellStyle name="Normal 10" xfId="47"/>
    <cellStyle name="Normal 10 2" xfId="1368"/>
    <cellStyle name="Normal 10 2 2" xfId="1766"/>
    <cellStyle name="Normal 10 3" xfId="1394"/>
    <cellStyle name="Normal 10 3 2" xfId="1767"/>
    <cellStyle name="Normal 10 4" xfId="1525"/>
    <cellStyle name="Normal 10 4 2" xfId="1768"/>
    <cellStyle name="Normal 10 5" xfId="1581"/>
    <cellStyle name="Normal 10 5 2" xfId="1769"/>
    <cellStyle name="Normal 10 6" xfId="1636"/>
    <cellStyle name="Normal 10 6 2" xfId="1770"/>
    <cellStyle name="Normal 10 7" xfId="1684"/>
    <cellStyle name="Normal 10 7 2" xfId="1771"/>
    <cellStyle name="Normal 10 8" xfId="1772"/>
    <cellStyle name="Normal 11" xfId="178"/>
    <cellStyle name="Normal 12" xfId="206"/>
    <cellStyle name="Normal 12 2" xfId="378"/>
    <cellStyle name="Normal 12 3" xfId="380"/>
    <cellStyle name="Normal 12 4" xfId="381"/>
    <cellStyle name="Normal 12 5" xfId="382"/>
    <cellStyle name="Normal 12 6" xfId="383"/>
    <cellStyle name="Normal 12 7" xfId="620"/>
    <cellStyle name="Normal 12 8" xfId="649"/>
    <cellStyle name="Normal 12 9" xfId="622"/>
    <cellStyle name="Normal 13" xfId="255"/>
    <cellStyle name="Normal 13 10" xfId="1370"/>
    <cellStyle name="Normal 13 11" xfId="1459"/>
    <cellStyle name="Normal 13 12" xfId="1773"/>
    <cellStyle name="Normal 13 2" xfId="384"/>
    <cellStyle name="Normal 13 3" xfId="386"/>
    <cellStyle name="Normal 13 4" xfId="387"/>
    <cellStyle name="Normal 13 5" xfId="388"/>
    <cellStyle name="Normal 13 6" xfId="389"/>
    <cellStyle name="Normal 13 7" xfId="623"/>
    <cellStyle name="Normal 13 8" xfId="643"/>
    <cellStyle name="Normal 13 9" xfId="625"/>
    <cellStyle name="Normal 14" xfId="220"/>
    <cellStyle name="Normal 14 2" xfId="1774"/>
    <cellStyle name="Normal 15" xfId="1775"/>
    <cellStyle name="Normal 16" xfId="1744"/>
    <cellStyle name="Normal 16 2" xfId="1776"/>
    <cellStyle name="Normal 17" xfId="1777"/>
    <cellStyle name="Normal 18" xfId="1999"/>
    <cellStyle name="Normal 19" xfId="863"/>
    <cellStyle name="Normal 19 2" xfId="1778"/>
    <cellStyle name="Normal 2" xfId="5"/>
    <cellStyle name="Normal 2 10" xfId="390"/>
    <cellStyle name="Normal 2 10 2" xfId="1779"/>
    <cellStyle name="Normal 2 11" xfId="626"/>
    <cellStyle name="Normal 2 11 2" xfId="1780"/>
    <cellStyle name="Normal 2 12" xfId="637"/>
    <cellStyle name="Normal 2 12 2" xfId="1781"/>
    <cellStyle name="Normal 2 13" xfId="631"/>
    <cellStyle name="Normal 2 13 2" xfId="1782"/>
    <cellStyle name="Normal 2 14" xfId="861"/>
    <cellStyle name="Normal 2 15" xfId="860"/>
    <cellStyle name="Normal 2 16" xfId="879"/>
    <cellStyle name="Normal 2 17" xfId="391"/>
    <cellStyle name="Normal 2 18" xfId="886"/>
    <cellStyle name="Normal 2 19" xfId="900"/>
    <cellStyle name="Normal 2 2" xfId="7"/>
    <cellStyle name="Normal 2 2 10" xfId="627"/>
    <cellStyle name="Normal 2 2 11" xfId="635"/>
    <cellStyle name="Normal 2 2 12" xfId="638"/>
    <cellStyle name="Normal 2 2 13" xfId="1373"/>
    <cellStyle name="Normal 2 2 14" xfId="1380"/>
    <cellStyle name="Normal 2 2 2" xfId="40"/>
    <cellStyle name="Normal 2 2 2 10" xfId="1374"/>
    <cellStyle name="Normal 2 2 2 11" xfId="1379"/>
    <cellStyle name="Normal 2 2 2 2" xfId="393"/>
    <cellStyle name="Normal 2 2 2 2 10" xfId="1375"/>
    <cellStyle name="Normal 2 2 2 2 11" xfId="1378"/>
    <cellStyle name="Normal 2 2 2 2 2" xfId="394"/>
    <cellStyle name="Normal 2 2 2 2 2 2" xfId="395"/>
    <cellStyle name="Normal 2 2 2 2 2 3" xfId="630"/>
    <cellStyle name="Normal 2 2 2 2 2 4" xfId="632"/>
    <cellStyle name="Normal 2 2 2 2 2 5" xfId="758"/>
    <cellStyle name="Normal 2 2 2 2 2 6" xfId="1376"/>
    <cellStyle name="Normal 2 2 2 2 2 7" xfId="1377"/>
    <cellStyle name="Normal 2 2 2 2 3" xfId="396"/>
    <cellStyle name="Normal 2 2 2 2 4" xfId="397"/>
    <cellStyle name="Normal 2 2 2 2 5" xfId="398"/>
    <cellStyle name="Normal 2 2 2 2 6" xfId="399"/>
    <cellStyle name="Normal 2 2 2 2 7" xfId="629"/>
    <cellStyle name="Normal 2 2 2 2 8" xfId="633"/>
    <cellStyle name="Normal 2 2 2 2 9" xfId="640"/>
    <cellStyle name="Normal 2 2 2 3" xfId="400"/>
    <cellStyle name="Normal 2 2 2 4" xfId="401"/>
    <cellStyle name="Normal 2 2 2 5" xfId="402"/>
    <cellStyle name="Normal 2 2 2 6" xfId="403"/>
    <cellStyle name="Normal 2 2 2 7" xfId="628"/>
    <cellStyle name="Normal 2 2 2 8" xfId="634"/>
    <cellStyle name="Normal 2 2 2 9" xfId="639"/>
    <cellStyle name="Normal 2 2 3" xfId="392"/>
    <cellStyle name="Normal 2 2 3 2" xfId="404"/>
    <cellStyle name="Normal 2 2 3 3" xfId="636"/>
    <cellStyle name="Normal 2 2 3 4" xfId="624"/>
    <cellStyle name="Normal 2 2 3 5" xfId="656"/>
    <cellStyle name="Normal 2 2 3 6" xfId="1381"/>
    <cellStyle name="Normal 2 2 3 7" xfId="1371"/>
    <cellStyle name="Normal 2 2 4" xfId="405"/>
    <cellStyle name="Normal 2 2 5" xfId="406"/>
    <cellStyle name="Normal 2 2 6" xfId="407"/>
    <cellStyle name="Normal 2 2 7" xfId="408"/>
    <cellStyle name="Normal 2 2 8" xfId="409"/>
    <cellStyle name="Normal 2 2 9" xfId="556"/>
    <cellStyle name="Normal 2 20" xfId="903"/>
    <cellStyle name="Normal 2 21" xfId="951"/>
    <cellStyle name="Normal 2 22" xfId="1003"/>
    <cellStyle name="Normal 2 23" xfId="968"/>
    <cellStyle name="Normal 2 24" xfId="1034"/>
    <cellStyle name="Normal 2 25" xfId="1083"/>
    <cellStyle name="Normal 2 26" xfId="1134"/>
    <cellStyle name="Normal 2 27" xfId="1218"/>
    <cellStyle name="Normal 2 28" xfId="1226"/>
    <cellStyle name="Normal 2 29" xfId="1219"/>
    <cellStyle name="Normal 2 3" xfId="43"/>
    <cellStyle name="Normal 2 3 10" xfId="621"/>
    <cellStyle name="Normal 2 3 11" xfId="657"/>
    <cellStyle name="Normal 2 3 12" xfId="856"/>
    <cellStyle name="Normal 2 3 12 2" xfId="1783"/>
    <cellStyle name="Normal 2 3 13" xfId="872"/>
    <cellStyle name="Normal 2 3 13 2" xfId="1784"/>
    <cellStyle name="Normal 2 3 14" xfId="894"/>
    <cellStyle name="Normal 2 3 14 2" xfId="1785"/>
    <cellStyle name="Normal 2 3 15" xfId="901"/>
    <cellStyle name="Normal 2 3 15 2" xfId="1786"/>
    <cellStyle name="Normal 2 3 16" xfId="918"/>
    <cellStyle name="Normal 2 3 16 2" xfId="1787"/>
    <cellStyle name="Normal 2 3 17" xfId="880"/>
    <cellStyle name="Normal 2 3 17 2" xfId="1788"/>
    <cellStyle name="Normal 2 3 18" xfId="981"/>
    <cellStyle name="Normal 2 3 18 2" xfId="1789"/>
    <cellStyle name="Normal 2 3 19" xfId="1045"/>
    <cellStyle name="Normal 2 3 19 2" xfId="1790"/>
    <cellStyle name="Normal 2 3 2" xfId="135"/>
    <cellStyle name="Normal 2 3 2 2" xfId="1461"/>
    <cellStyle name="Normal 2 3 2 2 2" xfId="1791"/>
    <cellStyle name="Normal 2 3 2 3" xfId="1502"/>
    <cellStyle name="Normal 2 3 2 3 2" xfId="1792"/>
    <cellStyle name="Normal 2 3 2 4" xfId="1576"/>
    <cellStyle name="Normal 2 3 2 4 2" xfId="1793"/>
    <cellStyle name="Normal 2 3 2 5" xfId="1635"/>
    <cellStyle name="Normal 2 3 2 5 2" xfId="1794"/>
    <cellStyle name="Normal 2 3 2 6" xfId="1683"/>
    <cellStyle name="Normal 2 3 2 6 2" xfId="1795"/>
    <cellStyle name="Normal 2 3 2 7" xfId="1700"/>
    <cellStyle name="Normal 2 3 2 7 2" xfId="1796"/>
    <cellStyle name="Normal 2 3 2 8" xfId="1797"/>
    <cellStyle name="Normal 2 3 20" xfId="1094"/>
    <cellStyle name="Normal 2 3 20 2" xfId="1798"/>
    <cellStyle name="Normal 2 3 21" xfId="1145"/>
    <cellStyle name="Normal 2 3 21 2" xfId="1799"/>
    <cellStyle name="Normal 2 3 22" xfId="1192"/>
    <cellStyle name="Normal 2 3 22 2" xfId="1800"/>
    <cellStyle name="Normal 2 3 23" xfId="1210"/>
    <cellStyle name="Normal 2 3 23 2" xfId="1801"/>
    <cellStyle name="Normal 2 3 24" xfId="1233"/>
    <cellStyle name="Normal 2 3 24 2" xfId="1802"/>
    <cellStyle name="Normal 2 3 25" xfId="1240"/>
    <cellStyle name="Normal 2 3 25 2" xfId="1803"/>
    <cellStyle name="Normal 2 3 26" xfId="1247"/>
    <cellStyle name="Normal 2 3 26 2" xfId="1804"/>
    <cellStyle name="Normal 2 3 27" xfId="1254"/>
    <cellStyle name="Normal 2 3 27 2" xfId="1805"/>
    <cellStyle name="Normal 2 3 28" xfId="1260"/>
    <cellStyle name="Normal 2 3 28 2" xfId="1806"/>
    <cellStyle name="Normal 2 3 29" xfId="1266"/>
    <cellStyle name="Normal 2 3 29 2" xfId="1807"/>
    <cellStyle name="Normal 2 3 3" xfId="186"/>
    <cellStyle name="Normal 2 3 3 2" xfId="1808"/>
    <cellStyle name="Normal 2 3 30" xfId="1272"/>
    <cellStyle name="Normal 2 3 30 2" xfId="1809"/>
    <cellStyle name="Normal 2 3 31" xfId="1280"/>
    <cellStyle name="Normal 2 3 31 2" xfId="1810"/>
    <cellStyle name="Normal 2 3 32" xfId="1287"/>
    <cellStyle name="Normal 2 3 32 2" xfId="1811"/>
    <cellStyle name="Normal 2 3 33" xfId="1292"/>
    <cellStyle name="Normal 2 3 33 2" xfId="1812"/>
    <cellStyle name="Normal 2 3 34" xfId="1301"/>
    <cellStyle name="Normal 2 3 34 2" xfId="1813"/>
    <cellStyle name="Normal 2 3 35" xfId="1309"/>
    <cellStyle name="Normal 2 3 35 2" xfId="1814"/>
    <cellStyle name="Normal 2 3 36" xfId="1383"/>
    <cellStyle name="Normal 2 3 37" xfId="1369"/>
    <cellStyle name="Normal 2 3 38" xfId="1474"/>
    <cellStyle name="Normal 2 3 38 2" xfId="1815"/>
    <cellStyle name="Normal 2 3 39" xfId="1564"/>
    <cellStyle name="Normal 2 3 39 2" xfId="1816"/>
    <cellStyle name="Normal 2 3 4" xfId="217"/>
    <cellStyle name="Normal 2 3 4 2" xfId="1817"/>
    <cellStyle name="Normal 2 3 40" xfId="1623"/>
    <cellStyle name="Normal 2 3 40 2" xfId="1818"/>
    <cellStyle name="Normal 2 3 41" xfId="1674"/>
    <cellStyle name="Normal 2 3 41 2" xfId="1819"/>
    <cellStyle name="Normal 2 3 42" xfId="1695"/>
    <cellStyle name="Normal 2 3 42 2" xfId="1820"/>
    <cellStyle name="Normal 2 3 43" xfId="1745"/>
    <cellStyle name="Normal 2 3 43 2" xfId="1821"/>
    <cellStyle name="Normal 2 3 44" xfId="1822"/>
    <cellStyle name="Normal 2 3 5" xfId="249"/>
    <cellStyle name="Normal 2 3 5 2" xfId="1823"/>
    <cellStyle name="Normal 2 3 6" xfId="256"/>
    <cellStyle name="Normal 2 3 6 2" xfId="1824"/>
    <cellStyle name="Normal 2 3 7" xfId="262"/>
    <cellStyle name="Normal 2 3 7 2" xfId="1825"/>
    <cellStyle name="Normal 2 3 8" xfId="410"/>
    <cellStyle name="Normal 2 3 9" xfId="641"/>
    <cellStyle name="Normal 2 30" xfId="1225"/>
    <cellStyle name="Normal 2 31" xfId="1236"/>
    <cellStyle name="Normal 2 32" xfId="1243"/>
    <cellStyle name="Normal 2 33" xfId="1250"/>
    <cellStyle name="Normal 2 34" xfId="1256"/>
    <cellStyle name="Normal 2 35" xfId="1262"/>
    <cellStyle name="Normal 2 36" xfId="1268"/>
    <cellStyle name="Normal 2 37" xfId="1276"/>
    <cellStyle name="Normal 2 38" xfId="1282"/>
    <cellStyle name="Normal 2 39" xfId="1372"/>
    <cellStyle name="Normal 2 39 2" xfId="1826"/>
    <cellStyle name="Normal 2 4" xfId="129"/>
    <cellStyle name="Normal 2 4 10" xfId="1384"/>
    <cellStyle name="Normal 2 4 11" xfId="1367"/>
    <cellStyle name="Normal 2 4 12" xfId="1827"/>
    <cellStyle name="Normal 2 4 2" xfId="48"/>
    <cellStyle name="Normal 2 4 2 2" xfId="1385"/>
    <cellStyle name="Normal 2 4 2 2 2" xfId="1828"/>
    <cellStyle name="Normal 2 4 2 3" xfId="1365"/>
    <cellStyle name="Normal 2 4 2 3 2" xfId="1829"/>
    <cellStyle name="Normal 2 4 2 4" xfId="1527"/>
    <cellStyle name="Normal 2 4 2 4 2" xfId="1830"/>
    <cellStyle name="Normal 2 4 2 5" xfId="1583"/>
    <cellStyle name="Normal 2 4 2 5 2" xfId="1831"/>
    <cellStyle name="Normal 2 4 2 6" xfId="1638"/>
    <cellStyle name="Normal 2 4 2 6 2" xfId="1832"/>
    <cellStyle name="Normal 2 4 2 7" xfId="1686"/>
    <cellStyle name="Normal 2 4 2 7 2" xfId="1833"/>
    <cellStyle name="Normal 2 4 2 8" xfId="1751"/>
    <cellStyle name="Normal 2 4 3" xfId="411"/>
    <cellStyle name="Normal 2 4 3 2" xfId="413"/>
    <cellStyle name="Normal 2 4 3 2 2" xfId="1834"/>
    <cellStyle name="Normal 2 4 3 3" xfId="644"/>
    <cellStyle name="Normal 2 4 3 3 2" xfId="1835"/>
    <cellStyle name="Normal 2 4 3 4" xfId="611"/>
    <cellStyle name="Normal 2 4 3 4 2" xfId="1836"/>
    <cellStyle name="Normal 2 4 3 5" xfId="660"/>
    <cellStyle name="Normal 2 4 3 5 2" xfId="1837"/>
    <cellStyle name="Normal 2 4 3 6" xfId="1386"/>
    <cellStyle name="Normal 2 4 3 6 2" xfId="1838"/>
    <cellStyle name="Normal 2 4 3 7" xfId="1363"/>
    <cellStyle name="Normal 2 4 3 7 2" xfId="1839"/>
    <cellStyle name="Normal 2 4 4" xfId="414"/>
    <cellStyle name="Normal 2 4 4 2" xfId="1387"/>
    <cellStyle name="Normal 2 4 4 2 2" xfId="1840"/>
    <cellStyle name="Normal 2 4 4 3" xfId="1361"/>
    <cellStyle name="Normal 2 4 4 3 2" xfId="1841"/>
    <cellStyle name="Normal 2 4 4 4" xfId="1842"/>
    <cellStyle name="Normal 2 4 5" xfId="415"/>
    <cellStyle name="Normal 2 4 5 2" xfId="1388"/>
    <cellStyle name="Normal 2 4 5 2 2" xfId="1843"/>
    <cellStyle name="Normal 2 4 5 3" xfId="1360"/>
    <cellStyle name="Normal 2 4 5 3 2" xfId="1844"/>
    <cellStyle name="Normal 2 4 5 4" xfId="1845"/>
    <cellStyle name="Normal 2 4 6" xfId="416"/>
    <cellStyle name="Normal 2 4 6 2" xfId="1389"/>
    <cellStyle name="Normal 2 4 6 2 2" xfId="1846"/>
    <cellStyle name="Normal 2 4 6 3" xfId="1359"/>
    <cellStyle name="Normal 2 4 6 3 2" xfId="1847"/>
    <cellStyle name="Normal 2 4 6 4" xfId="1848"/>
    <cellStyle name="Normal 2 4 7" xfId="642"/>
    <cellStyle name="Normal 2 4 8" xfId="619"/>
    <cellStyle name="Normal 2 4 9" xfId="658"/>
    <cellStyle name="Normal 2 40" xfId="1382"/>
    <cellStyle name="Normal 2 40 2" xfId="1849"/>
    <cellStyle name="Normal 2 41" xfId="1489"/>
    <cellStyle name="Normal 2 42" xfId="1526"/>
    <cellStyle name="Normal 2 43" xfId="1582"/>
    <cellStyle name="Normal 2 44" xfId="1637"/>
    <cellStyle name="Normal 2 45" xfId="1685"/>
    <cellStyle name="Normal 2 46" xfId="1742"/>
    <cellStyle name="Normal 2 47" xfId="1850"/>
    <cellStyle name="Normal 2 5" xfId="179"/>
    <cellStyle name="Normal 2 5 2" xfId="417"/>
    <cellStyle name="Normal 2 5 3" xfId="645"/>
    <cellStyle name="Normal 2 5 4" xfId="607"/>
    <cellStyle name="Normal 2 5 5" xfId="842"/>
    <cellStyle name="Normal 2 5 6" xfId="1390"/>
    <cellStyle name="Normal 2 5 7" xfId="1358"/>
    <cellStyle name="Normal 2 5 8" xfId="1851"/>
    <cellStyle name="Normal 2 6" xfId="210"/>
    <cellStyle name="Normal 2 6 2" xfId="418"/>
    <cellStyle name="Normal 2 6 3" xfId="646"/>
    <cellStyle name="Normal 2 6 4" xfId="606"/>
    <cellStyle name="Normal 2 6 5" xfId="688"/>
    <cellStyle name="Normal 2 6 6" xfId="1391"/>
    <cellStyle name="Normal 2 6 7" xfId="1357"/>
    <cellStyle name="Normal 2 6 8" xfId="1852"/>
    <cellStyle name="Normal 2 7" xfId="246"/>
    <cellStyle name="Normal 2 7 2" xfId="419"/>
    <cellStyle name="Normal 2 7 3" xfId="647"/>
    <cellStyle name="Normal 2 7 4" xfId="605"/>
    <cellStyle name="Normal 2 7 5" xfId="689"/>
    <cellStyle name="Normal 2 7 6" xfId="1392"/>
    <cellStyle name="Normal 2 7 7" xfId="1356"/>
    <cellStyle name="Normal 2 7 8" xfId="1853"/>
    <cellStyle name="Normal 2 8" xfId="253"/>
    <cellStyle name="Normal 2 8 2" xfId="420"/>
    <cellStyle name="Normal 2 8 3" xfId="648"/>
    <cellStyle name="Normal 2 8 4" xfId="604"/>
    <cellStyle name="Normal 2 8 5" xfId="690"/>
    <cellStyle name="Normal 2 8 6" xfId="1393"/>
    <cellStyle name="Normal 2 8 7" xfId="1355"/>
    <cellStyle name="Normal 2 9" xfId="260"/>
    <cellStyle name="Normal 2_fca2_monthly_obligation_including_zeros_v7" xfId="421"/>
    <cellStyle name="Normal 20" xfId="857"/>
    <cellStyle name="Normal 20 2" xfId="1854"/>
    <cellStyle name="Normal 21" xfId="858"/>
    <cellStyle name="Normal 21 2" xfId="1855"/>
    <cellStyle name="Normal 22" xfId="892"/>
    <cellStyle name="Normal 22 2" xfId="1856"/>
    <cellStyle name="Normal 23" xfId="893"/>
    <cellStyle name="Normal 23 2" xfId="1857"/>
    <cellStyle name="Normal 24" xfId="915"/>
    <cellStyle name="Normal 24 2" xfId="1858"/>
    <cellStyle name="Normal 26" xfId="971"/>
    <cellStyle name="Normal 27" xfId="1038"/>
    <cellStyle name="Normal 28" xfId="1084"/>
    <cellStyle name="Normal 29" xfId="1135"/>
    <cellStyle name="Normal 3" xfId="8"/>
    <cellStyle name="Normal 3 10" xfId="1617"/>
    <cellStyle name="Normal 3 10 2" xfId="1859"/>
    <cellStyle name="Normal 3 11" xfId="1669"/>
    <cellStyle name="Normal 3 11 2" xfId="1860"/>
    <cellStyle name="Normal 3 12" xfId="1692"/>
    <cellStyle name="Normal 3 12 2" xfId="1861"/>
    <cellStyle name="Normal 3 2" xfId="49"/>
    <cellStyle name="Normal 3 3" xfId="975"/>
    <cellStyle name="Normal 3 3 2" xfId="1862"/>
    <cellStyle name="Normal 3 4" xfId="1039"/>
    <cellStyle name="Normal 3 4 2" xfId="1863"/>
    <cellStyle name="Normal 3 5" xfId="1088"/>
    <cellStyle name="Normal 3 5 2" xfId="1864"/>
    <cellStyle name="Normal 3 6" xfId="1139"/>
    <cellStyle name="Normal 3 6 2" xfId="1865"/>
    <cellStyle name="Normal 3 7" xfId="1187"/>
    <cellStyle name="Normal 3 7 2" xfId="1866"/>
    <cellStyle name="Normal 3 8" xfId="1207"/>
    <cellStyle name="Normal 3 8 2" xfId="1867"/>
    <cellStyle name="Normal 3 9" xfId="1558"/>
    <cellStyle name="Normal 3 9 2" xfId="1868"/>
    <cellStyle name="Normal 30" xfId="1186"/>
    <cellStyle name="Normal 38" xfId="1274"/>
    <cellStyle name="Normal 39" xfId="1457"/>
    <cellStyle name="Normal 4" xfId="17"/>
    <cellStyle name="Normal 4 2" xfId="424"/>
    <cellStyle name="Normal 4 2 2" xfId="425"/>
    <cellStyle name="Normal 4 2 2 2" xfId="426"/>
    <cellStyle name="Normal 4 2 2 3" xfId="427"/>
    <cellStyle name="Normal 4 2 2 4" xfId="428"/>
    <cellStyle name="Normal 4 2 2 5" xfId="429"/>
    <cellStyle name="Normal 4 2 2 6" xfId="430"/>
    <cellStyle name="Normal 4 2 3" xfId="431"/>
    <cellStyle name="Normal 4 2 4" xfId="432"/>
    <cellStyle name="Normal 4 2 5" xfId="433"/>
    <cellStyle name="Normal 4 2 6" xfId="434"/>
    <cellStyle name="Normal 4 3" xfId="435"/>
    <cellStyle name="Normal 4 4" xfId="436"/>
    <cellStyle name="Normal 4 5" xfId="437"/>
    <cellStyle name="Normal 4 6" xfId="438"/>
    <cellStyle name="Normal 4 7" xfId="439"/>
    <cellStyle name="Normal 41" xfId="1477"/>
    <cellStyle name="Normal 42" xfId="1557"/>
    <cellStyle name="Normal 43" xfId="1616"/>
    <cellStyle name="Normal 44" xfId="1668"/>
    <cellStyle name="Normal 5" xfId="18"/>
    <cellStyle name="Normal 5 10" xfId="756"/>
    <cellStyle name="Normal 5 10 2" xfId="1869"/>
    <cellStyle name="Normal 5 11" xfId="838"/>
    <cellStyle name="Normal 5 11 2" xfId="1870"/>
    <cellStyle name="Normal 5 12" xfId="870"/>
    <cellStyle name="Normal 5 12 2" xfId="1871"/>
    <cellStyle name="Normal 5 13" xfId="854"/>
    <cellStyle name="Normal 5 13 2" xfId="1872"/>
    <cellStyle name="Normal 5 14" xfId="876"/>
    <cellStyle name="Normal 5 14 2" xfId="1873"/>
    <cellStyle name="Normal 5 15" xfId="898"/>
    <cellStyle name="Normal 5 15 2" xfId="1874"/>
    <cellStyle name="Normal 5 16" xfId="908"/>
    <cellStyle name="Normal 5 16 2" xfId="1875"/>
    <cellStyle name="Normal 5 17" xfId="923"/>
    <cellStyle name="Normal 5 17 2" xfId="1876"/>
    <cellStyle name="Normal 5 18" xfId="933"/>
    <cellStyle name="Normal 5 18 2" xfId="1877"/>
    <cellStyle name="Normal 5 19" xfId="979"/>
    <cellStyle name="Normal 5 19 2" xfId="1878"/>
    <cellStyle name="Normal 5 2" xfId="42"/>
    <cellStyle name="Normal 5 2 10" xfId="484"/>
    <cellStyle name="Normal 5 2 11" xfId="749"/>
    <cellStyle name="Normal 5 2 12" xfId="853"/>
    <cellStyle name="Normal 5 2 12 2" xfId="1879"/>
    <cellStyle name="Normal 5 2 13" xfId="877"/>
    <cellStyle name="Normal 5 2 13 2" xfId="1880"/>
    <cellStyle name="Normal 5 2 14" xfId="899"/>
    <cellStyle name="Normal 5 2 14 2" xfId="1881"/>
    <cellStyle name="Normal 5 2 15" xfId="909"/>
    <cellStyle name="Normal 5 2 15 2" xfId="1882"/>
    <cellStyle name="Normal 5 2 16" xfId="924"/>
    <cellStyle name="Normal 5 2 16 2" xfId="1883"/>
    <cellStyle name="Normal 5 2 17" xfId="934"/>
    <cellStyle name="Normal 5 2 17 2" xfId="1884"/>
    <cellStyle name="Normal 5 2 18" xfId="989"/>
    <cellStyle name="Normal 5 2 18 2" xfId="1885"/>
    <cellStyle name="Normal 5 2 19" xfId="1053"/>
    <cellStyle name="Normal 5 2 19 2" xfId="1886"/>
    <cellStyle name="Normal 5 2 2" xfId="143"/>
    <cellStyle name="Normal 5 2 2 2" xfId="442"/>
    <cellStyle name="Normal 5 2 2 3" xfId="443"/>
    <cellStyle name="Normal 5 2 2 4" xfId="444"/>
    <cellStyle name="Normal 5 2 2 5" xfId="445"/>
    <cellStyle name="Normal 5 2 2 6" xfId="446"/>
    <cellStyle name="Normal 5 2 2 7" xfId="1399"/>
    <cellStyle name="Normal 5 2 2 7 2" xfId="1887"/>
    <cellStyle name="Normal 5 2 2 8" xfId="1342"/>
    <cellStyle name="Normal 5 2 2 8 2" xfId="1888"/>
    <cellStyle name="Normal 5 2 2 9" xfId="1889"/>
    <cellStyle name="Normal 5 2 20" xfId="1102"/>
    <cellStyle name="Normal 5 2 20 2" xfId="1890"/>
    <cellStyle name="Normal 5 2 21" xfId="1153"/>
    <cellStyle name="Normal 5 2 21 2" xfId="1891"/>
    <cellStyle name="Normal 5 2 22" xfId="1197"/>
    <cellStyle name="Normal 5 2 22 2" xfId="1892"/>
    <cellStyle name="Normal 5 2 23" xfId="1212"/>
    <cellStyle name="Normal 5 2 23 2" xfId="1893"/>
    <cellStyle name="Normal 5 2 24" xfId="1238"/>
    <cellStyle name="Normal 5 2 24 2" xfId="1894"/>
    <cellStyle name="Normal 5 2 25" xfId="1245"/>
    <cellStyle name="Normal 5 2 25 2" xfId="1895"/>
    <cellStyle name="Normal 5 2 26" xfId="1252"/>
    <cellStyle name="Normal 5 2 26 2" xfId="1896"/>
    <cellStyle name="Normal 5 2 27" xfId="1258"/>
    <cellStyle name="Normal 5 2 27 2" xfId="1897"/>
    <cellStyle name="Normal 5 2 28" xfId="1264"/>
    <cellStyle name="Normal 5 2 28 2" xfId="1898"/>
    <cellStyle name="Normal 5 2 29" xfId="1270"/>
    <cellStyle name="Normal 5 2 29 2" xfId="1899"/>
    <cellStyle name="Normal 5 2 3" xfId="193"/>
    <cellStyle name="Normal 5 2 3 2" xfId="1400"/>
    <cellStyle name="Normal 5 2 3 2 2" xfId="1900"/>
    <cellStyle name="Normal 5 2 3 3" xfId="1335"/>
    <cellStyle name="Normal 5 2 3 3 2" xfId="1901"/>
    <cellStyle name="Normal 5 2 3 4" xfId="1902"/>
    <cellStyle name="Normal 5 2 30" xfId="1278"/>
    <cellStyle name="Normal 5 2 30 2" xfId="1903"/>
    <cellStyle name="Normal 5 2 31" xfId="1284"/>
    <cellStyle name="Normal 5 2 31 2" xfId="1904"/>
    <cellStyle name="Normal 5 2 32" xfId="1290"/>
    <cellStyle name="Normal 5 2 32 2" xfId="1905"/>
    <cellStyle name="Normal 5 2 33" xfId="1298"/>
    <cellStyle name="Normal 5 2 33 2" xfId="1906"/>
    <cellStyle name="Normal 5 2 34" xfId="1305"/>
    <cellStyle name="Normal 5 2 34 2" xfId="1907"/>
    <cellStyle name="Normal 5 2 35" xfId="1314"/>
    <cellStyle name="Normal 5 2 35 2" xfId="1908"/>
    <cellStyle name="Normal 5 2 36" xfId="1398"/>
    <cellStyle name="Normal 5 2 37" xfId="1343"/>
    <cellStyle name="Normal 5 2 38" xfId="1465"/>
    <cellStyle name="Normal 5 2 38 2" xfId="1909"/>
    <cellStyle name="Normal 5 2 39" xfId="1572"/>
    <cellStyle name="Normal 5 2 39 2" xfId="1910"/>
    <cellStyle name="Normal 5 2 4" xfId="225"/>
    <cellStyle name="Normal 5 2 4 2" xfId="1401"/>
    <cellStyle name="Normal 5 2 4 2 2" xfId="1911"/>
    <cellStyle name="Normal 5 2 4 3" xfId="1333"/>
    <cellStyle name="Normal 5 2 4 3 2" xfId="1912"/>
    <cellStyle name="Normal 5 2 4 4" xfId="1913"/>
    <cellStyle name="Normal 5 2 40" xfId="1631"/>
    <cellStyle name="Normal 5 2 40 2" xfId="1914"/>
    <cellStyle name="Normal 5 2 41" xfId="1679"/>
    <cellStyle name="Normal 5 2 41 2" xfId="1915"/>
    <cellStyle name="Normal 5 2 42" xfId="1697"/>
    <cellStyle name="Normal 5 2 42 2" xfId="1916"/>
    <cellStyle name="Normal 5 2 43" xfId="1748"/>
    <cellStyle name="Normal 5 2 43 2" xfId="1917"/>
    <cellStyle name="Normal 5 2 44" xfId="1918"/>
    <cellStyle name="Normal 5 2 5" xfId="254"/>
    <cellStyle name="Normal 5 2 5 2" xfId="1402"/>
    <cellStyle name="Normal 5 2 5 2 2" xfId="1919"/>
    <cellStyle name="Normal 5 2 5 3" xfId="1332"/>
    <cellStyle name="Normal 5 2 5 3 2" xfId="1920"/>
    <cellStyle name="Normal 5 2 5 4" xfId="1921"/>
    <cellStyle name="Normal 5 2 6" xfId="259"/>
    <cellStyle name="Normal 5 2 6 2" xfId="1403"/>
    <cellStyle name="Normal 5 2 6 2 2" xfId="1922"/>
    <cellStyle name="Normal 5 2 6 3" xfId="1330"/>
    <cellStyle name="Normal 5 2 6 3 2" xfId="1923"/>
    <cellStyle name="Normal 5 2 6 4" xfId="1924"/>
    <cellStyle name="Normal 5 2 7" xfId="267"/>
    <cellStyle name="Normal 5 2 7 2" xfId="1925"/>
    <cellStyle name="Normal 5 2 8" xfId="440"/>
    <cellStyle name="Normal 5 2 9" xfId="659"/>
    <cellStyle name="Normal 5 20" xfId="1043"/>
    <cellStyle name="Normal 5 20 2" xfId="1926"/>
    <cellStyle name="Normal 5 21" xfId="1092"/>
    <cellStyle name="Normal 5 21 2" xfId="1927"/>
    <cellStyle name="Normal 5 22" xfId="1143"/>
    <cellStyle name="Normal 5 22 2" xfId="1928"/>
    <cellStyle name="Normal 5 23" xfId="1190"/>
    <cellStyle name="Normal 5 23 2" xfId="1929"/>
    <cellStyle name="Normal 5 24" xfId="1209"/>
    <cellStyle name="Normal 5 24 2" xfId="1930"/>
    <cellStyle name="Normal 5 25" xfId="1237"/>
    <cellStyle name="Normal 5 25 2" xfId="1931"/>
    <cellStyle name="Normal 5 26" xfId="1244"/>
    <cellStyle name="Normal 5 26 2" xfId="1932"/>
    <cellStyle name="Normal 5 27" xfId="1251"/>
    <cellStyle name="Normal 5 27 2" xfId="1933"/>
    <cellStyle name="Normal 5 28" xfId="1257"/>
    <cellStyle name="Normal 5 28 2" xfId="1934"/>
    <cellStyle name="Normal 5 29" xfId="1263"/>
    <cellStyle name="Normal 5 29 2" xfId="1935"/>
    <cellStyle name="Normal 5 3" xfId="134"/>
    <cellStyle name="Normal 5 3 2" xfId="451"/>
    <cellStyle name="Normal 5 3 3" xfId="669"/>
    <cellStyle name="Normal 5 3 4" xfId="762"/>
    <cellStyle name="Normal 5 3 5" xfId="843"/>
    <cellStyle name="Normal 5 3 6" xfId="1404"/>
    <cellStyle name="Normal 5 3 7" xfId="1328"/>
    <cellStyle name="Normal 5 3 8" xfId="1936"/>
    <cellStyle name="Normal 5 30" xfId="1269"/>
    <cellStyle name="Normal 5 30 2" xfId="1937"/>
    <cellStyle name="Normal 5 31" xfId="1277"/>
    <cellStyle name="Normal 5 31 2" xfId="1938"/>
    <cellStyle name="Normal 5 32" xfId="1283"/>
    <cellStyle name="Normal 5 32 2" xfId="1939"/>
    <cellStyle name="Normal 5 33" xfId="1289"/>
    <cellStyle name="Normal 5 33 2" xfId="1940"/>
    <cellStyle name="Normal 5 34" xfId="1297"/>
    <cellStyle name="Normal 5 34 2" xfId="1941"/>
    <cellStyle name="Normal 5 35" xfId="1304"/>
    <cellStyle name="Normal 5 35 2" xfId="1942"/>
    <cellStyle name="Normal 5 36" xfId="1313"/>
    <cellStyle name="Normal 5 36 2" xfId="1943"/>
    <cellStyle name="Normal 5 37" xfId="1458"/>
    <cellStyle name="Normal 5 37 2" xfId="1944"/>
    <cellStyle name="Normal 5 38" xfId="1500"/>
    <cellStyle name="Normal 5 38 2" xfId="1945"/>
    <cellStyle name="Normal 5 39" xfId="1466"/>
    <cellStyle name="Normal 5 39 2" xfId="1946"/>
    <cellStyle name="Normal 5 4" xfId="185"/>
    <cellStyle name="Normal 5 4 2" xfId="452"/>
    <cellStyle name="Normal 5 4 3" xfId="670"/>
    <cellStyle name="Normal 5 4 4" xfId="763"/>
    <cellStyle name="Normal 5 4 5" xfId="844"/>
    <cellStyle name="Normal 5 4 6" xfId="1405"/>
    <cellStyle name="Normal 5 4 7" xfId="1326"/>
    <cellStyle name="Normal 5 4 8" xfId="1947"/>
    <cellStyle name="Normal 5 40" xfId="1562"/>
    <cellStyle name="Normal 5 40 2" xfId="1948"/>
    <cellStyle name="Normal 5 41" xfId="1621"/>
    <cellStyle name="Normal 5 41 2" xfId="1949"/>
    <cellStyle name="Normal 5 42" xfId="1673"/>
    <cellStyle name="Normal 5 42 2" xfId="1950"/>
    <cellStyle name="Normal 5 43" xfId="1694"/>
    <cellStyle name="Normal 5 43 2" xfId="1951"/>
    <cellStyle name="Normal 5 44" xfId="1747"/>
    <cellStyle name="Normal 5 44 2" xfId="1952"/>
    <cellStyle name="Normal 5 45" xfId="1953"/>
    <cellStyle name="Normal 5 5" xfId="216"/>
    <cellStyle name="Normal 5 5 2" xfId="453"/>
    <cellStyle name="Normal 5 5 3" xfId="671"/>
    <cellStyle name="Normal 5 5 4" xfId="764"/>
    <cellStyle name="Normal 5 5 5" xfId="845"/>
    <cellStyle name="Normal 5 5 6" xfId="1406"/>
    <cellStyle name="Normal 5 5 7" xfId="1324"/>
    <cellStyle name="Normal 5 5 8" xfId="1954"/>
    <cellStyle name="Normal 5 6" xfId="248"/>
    <cellStyle name="Normal 5 6 2" xfId="454"/>
    <cellStyle name="Normal 5 6 3" xfId="672"/>
    <cellStyle name="Normal 5 6 4" xfId="765"/>
    <cellStyle name="Normal 5 6 5" xfId="846"/>
    <cellStyle name="Normal 5 6 6" xfId="1407"/>
    <cellStyle name="Normal 5 6 7" xfId="1322"/>
    <cellStyle name="Normal 5 6 8" xfId="1955"/>
    <cellStyle name="Normal 5 7" xfId="258"/>
    <cellStyle name="Normal 5 7 2" xfId="455"/>
    <cellStyle name="Normal 5 7 3" xfId="673"/>
    <cellStyle name="Normal 5 7 4" xfId="766"/>
    <cellStyle name="Normal 5 7 5" xfId="847"/>
    <cellStyle name="Normal 5 7 6" xfId="1408"/>
    <cellStyle name="Normal 5 7 7" xfId="1320"/>
    <cellStyle name="Normal 5 7 8" xfId="1956"/>
    <cellStyle name="Normal 5 8" xfId="266"/>
    <cellStyle name="Normal 5 8 2" xfId="1957"/>
    <cellStyle name="Normal 5 9" xfId="553"/>
    <cellStyle name="Normal 5 9 2" xfId="1958"/>
    <cellStyle name="Normal 6" xfId="39"/>
    <cellStyle name="Normal 6 10" xfId="840"/>
    <cellStyle name="Normal 6 10 2" xfId="1959"/>
    <cellStyle name="Normal 6 11" xfId="871"/>
    <cellStyle name="Normal 6 11 2" xfId="1960"/>
    <cellStyle name="Normal 6 12" xfId="855"/>
    <cellStyle name="Normal 6 13" xfId="873"/>
    <cellStyle name="Normal 6 14" xfId="895"/>
    <cellStyle name="Normal 6 15" xfId="902"/>
    <cellStyle name="Normal 6 16" xfId="919"/>
    <cellStyle name="Normal 6 17" xfId="896"/>
    <cellStyle name="Normal 6 18" xfId="982"/>
    <cellStyle name="Normal 6 19" xfId="1046"/>
    <cellStyle name="Normal 6 2" xfId="136"/>
    <cellStyle name="Normal 6 20" xfId="1095"/>
    <cellStyle name="Normal 6 21" xfId="1146"/>
    <cellStyle name="Normal 6 22" xfId="1193"/>
    <cellStyle name="Normal 6 23" xfId="1211"/>
    <cellStyle name="Normal 6 24" xfId="1234"/>
    <cellStyle name="Normal 6 25" xfId="1241"/>
    <cellStyle name="Normal 6 26" xfId="1248"/>
    <cellStyle name="Normal 6 27" xfId="1255"/>
    <cellStyle name="Normal 6 28" xfId="1261"/>
    <cellStyle name="Normal 6 29" xfId="1267"/>
    <cellStyle name="Normal 6 3" xfId="187"/>
    <cellStyle name="Normal 6 30" xfId="1273"/>
    <cellStyle name="Normal 6 31" xfId="1281"/>
    <cellStyle name="Normal 6 32" xfId="1288"/>
    <cellStyle name="Normal 6 33" xfId="1293"/>
    <cellStyle name="Normal 6 34" xfId="1302"/>
    <cellStyle name="Normal 6 35" xfId="1310"/>
    <cellStyle name="Normal 6 36" xfId="1460"/>
    <cellStyle name="Normal 6 36 2" xfId="1961"/>
    <cellStyle name="Normal 6 37" xfId="1501"/>
    <cellStyle name="Normal 6 37 2" xfId="1962"/>
    <cellStyle name="Normal 6 38" xfId="1473"/>
    <cellStyle name="Normal 6 39" xfId="1565"/>
    <cellStyle name="Normal 6 4" xfId="218"/>
    <cellStyle name="Normal 6 40" xfId="1624"/>
    <cellStyle name="Normal 6 41" xfId="1675"/>
    <cellStyle name="Normal 6 42" xfId="1696"/>
    <cellStyle name="Normal 6 43" xfId="1746"/>
    <cellStyle name="Normal 6 44" xfId="1963"/>
    <cellStyle name="Normal 6 5" xfId="250"/>
    <cellStyle name="Normal 6 6" xfId="257"/>
    <cellStyle name="Normal 6 7" xfId="263"/>
    <cellStyle name="Normal 6 8" xfId="555"/>
    <cellStyle name="Normal 6 8 2" xfId="1964"/>
    <cellStyle name="Normal 6 9" xfId="757"/>
    <cellStyle name="Normal 6 9 2" xfId="1965"/>
    <cellStyle name="Normal 7" xfId="50"/>
    <cellStyle name="Normal 7 10" xfId="1291"/>
    <cellStyle name="Normal 7 10 2" xfId="1966"/>
    <cellStyle name="Normal 7 11" xfId="1299"/>
    <cellStyle name="Normal 7 11 2" xfId="1967"/>
    <cellStyle name="Normal 7 12" xfId="1306"/>
    <cellStyle name="Normal 7 12 2" xfId="1968"/>
    <cellStyle name="Normal 7 13" xfId="1315"/>
    <cellStyle name="Normal 7 13 2" xfId="1969"/>
    <cellStyle name="Normal 7 14" xfId="1462"/>
    <cellStyle name="Normal 7 14 2" xfId="1970"/>
    <cellStyle name="Normal 7 15" xfId="1503"/>
    <cellStyle name="Normal 7 15 2" xfId="1971"/>
    <cellStyle name="Normal 7 16" xfId="1464"/>
    <cellStyle name="Normal 7 16 2" xfId="1972"/>
    <cellStyle name="Normal 7 17" xfId="1573"/>
    <cellStyle name="Normal 7 17 2" xfId="1973"/>
    <cellStyle name="Normal 7 18" xfId="1632"/>
    <cellStyle name="Normal 7 18 2" xfId="1974"/>
    <cellStyle name="Normal 7 19" xfId="1680"/>
    <cellStyle name="Normal 7 19 2" xfId="1975"/>
    <cellStyle name="Normal 7 2" xfId="1239"/>
    <cellStyle name="Normal 7 2 2" xfId="1976"/>
    <cellStyle name="Normal 7 20" xfId="1698"/>
    <cellStyle name="Normal 7 20 2" xfId="1977"/>
    <cellStyle name="Normal 7 21" xfId="1749"/>
    <cellStyle name="Normal 7 21 2" xfId="1978"/>
    <cellStyle name="Normal 7 22" xfId="1979"/>
    <cellStyle name="Normal 7 3" xfId="1246"/>
    <cellStyle name="Normal 7 3 2" xfId="1980"/>
    <cellStyle name="Normal 7 4" xfId="1253"/>
    <cellStyle name="Normal 7 4 2" xfId="1981"/>
    <cellStyle name="Normal 7 5" xfId="1259"/>
    <cellStyle name="Normal 7 5 2" xfId="1982"/>
    <cellStyle name="Normal 7 6" xfId="1265"/>
    <cellStyle name="Normal 7 6 2" xfId="1983"/>
    <cellStyle name="Normal 7 7" xfId="1271"/>
    <cellStyle name="Normal 7 7 2" xfId="1984"/>
    <cellStyle name="Normal 7 8" xfId="1279"/>
    <cellStyle name="Normal 7 8 2" xfId="1985"/>
    <cellStyle name="Normal 7 9" xfId="1285"/>
    <cellStyle name="Normal 7 9 2" xfId="1986"/>
    <cellStyle name="Normal 8" xfId="51"/>
    <cellStyle name="Normal 8 10" xfId="1682"/>
    <cellStyle name="Normal 8 10 2" xfId="1987"/>
    <cellStyle name="Normal 8 11" xfId="1699"/>
    <cellStyle name="Normal 8 11 2" xfId="1988"/>
    <cellStyle name="Normal 8 2" xfId="992"/>
    <cellStyle name="Normal 8 2 2" xfId="1989"/>
    <cellStyle name="Normal 8 3" xfId="1056"/>
    <cellStyle name="Normal 8 3 2" xfId="1990"/>
    <cellStyle name="Normal 8 4" xfId="1105"/>
    <cellStyle name="Normal 8 4 2" xfId="1991"/>
    <cellStyle name="Normal 8 5" xfId="1156"/>
    <cellStyle name="Normal 8 5 2" xfId="1992"/>
    <cellStyle name="Normal 8 6" xfId="1200"/>
    <cellStyle name="Normal 8 6 2" xfId="1993"/>
    <cellStyle name="Normal 8 7" xfId="1213"/>
    <cellStyle name="Normal 8 7 2" xfId="1994"/>
    <cellStyle name="Normal 8 8" xfId="1575"/>
    <cellStyle name="Normal 8 8 2" xfId="1995"/>
    <cellStyle name="Normal 8 9" xfId="1634"/>
    <cellStyle name="Normal 8 9 2" xfId="1996"/>
    <cellStyle name="Normal 9" xfId="125"/>
    <cellStyle name="Normal_Preliminary Draft CLECO Entergy Assumptions 09-28-2007 2" xfId="38"/>
    <cellStyle name="Note 10" xfId="960"/>
    <cellStyle name="Note 11" xfId="1014"/>
    <cellStyle name="Note 12" xfId="1066"/>
    <cellStyle name="Note 13" xfId="1117"/>
    <cellStyle name="Note 14" xfId="1165"/>
    <cellStyle name="Note 15" xfId="1202"/>
    <cellStyle name="Note 16" xfId="1412"/>
    <cellStyle name="Note 17" xfId="1296"/>
    <cellStyle name="Note 18" xfId="1533"/>
    <cellStyle name="Note 19" xfId="1592"/>
    <cellStyle name="Note 2" xfId="105"/>
    <cellStyle name="Note 2 2" xfId="465"/>
    <cellStyle name="Note 2 3" xfId="683"/>
    <cellStyle name="Note 2 4" xfId="770"/>
    <cellStyle name="Note 2 5" xfId="849"/>
    <cellStyle name="Note 20" xfId="1647"/>
    <cellStyle name="Note 21" xfId="1687"/>
    <cellStyle name="Note 22" xfId="1741"/>
    <cellStyle name="Note 22 2" xfId="1997"/>
    <cellStyle name="Note 3" xfId="154"/>
    <cellStyle name="Note 4" xfId="203"/>
    <cellStyle name="Note 5" xfId="241"/>
    <cellStyle name="Note 6" xfId="464"/>
    <cellStyle name="Note 7" xfId="682"/>
    <cellStyle name="Note 8" xfId="769"/>
    <cellStyle name="Note 9" xfId="848"/>
    <cellStyle name="Output" xfId="1710" builtinId="21" customBuiltin="1"/>
    <cellStyle name="Output 10" xfId="961"/>
    <cellStyle name="Output 11" xfId="1015"/>
    <cellStyle name="Output 12" xfId="1067"/>
    <cellStyle name="Output 13" xfId="1118"/>
    <cellStyle name="Output 14" xfId="1166"/>
    <cellStyle name="Output 15" xfId="1203"/>
    <cellStyle name="Output 16" xfId="1414"/>
    <cellStyle name="Output 17" xfId="1223"/>
    <cellStyle name="Output 18" xfId="1534"/>
    <cellStyle name="Output 19" xfId="1593"/>
    <cellStyle name="Output 2" xfId="106"/>
    <cellStyle name="Output 2 2" xfId="467"/>
    <cellStyle name="Output 2 3" xfId="685"/>
    <cellStyle name="Output 2 4" xfId="772"/>
    <cellStyle name="Output 2 5" xfId="851"/>
    <cellStyle name="Output 20" xfId="1648"/>
    <cellStyle name="Output 21" xfId="1688"/>
    <cellStyle name="Output 3" xfId="155"/>
    <cellStyle name="Output 4" xfId="204"/>
    <cellStyle name="Output 5" xfId="242"/>
    <cellStyle name="Output 6" xfId="466"/>
    <cellStyle name="Output 7" xfId="684"/>
    <cellStyle name="Output 8" xfId="771"/>
    <cellStyle name="Output 9" xfId="850"/>
    <cellStyle name="Percent" xfId="3" builtinId="5"/>
    <cellStyle name="Percent 2" xfId="19"/>
    <cellStyle name="Percent 2 10" xfId="977"/>
    <cellStyle name="Percent 2 11" xfId="1041"/>
    <cellStyle name="Percent 2 12" xfId="1090"/>
    <cellStyle name="Percent 2 13" xfId="1141"/>
    <cellStyle name="Percent 2 14" xfId="1188"/>
    <cellStyle name="Percent 2 15" xfId="1208"/>
    <cellStyle name="Percent 2 16" xfId="1416"/>
    <cellStyle name="Percent 2 17" xfId="1286"/>
    <cellStyle name="Percent 2 18" xfId="1560"/>
    <cellStyle name="Percent 2 19" xfId="1619"/>
    <cellStyle name="Percent 2 2" xfId="131"/>
    <cellStyle name="Percent 2 20" xfId="1671"/>
    <cellStyle name="Percent 2 21" xfId="1693"/>
    <cellStyle name="Percent 2 3" xfId="182"/>
    <cellStyle name="Percent 2 4" xfId="213"/>
    <cellStyle name="Percent 2 5" xfId="247"/>
    <cellStyle name="Percent 2 6" xfId="469"/>
    <cellStyle name="Percent 2 7" xfId="687"/>
    <cellStyle name="Percent 2 8" xfId="774"/>
    <cellStyle name="Percent 2 9" xfId="852"/>
    <cellStyle name="Percent 3" xfId="20"/>
    <cellStyle name="Percent 4" xfId="1998"/>
    <cellStyle name="Style 1" xfId="1"/>
    <cellStyle name="Style 1 2" xfId="473"/>
    <cellStyle name="Style 1 3" xfId="474"/>
    <cellStyle name="Style 1 4" xfId="475"/>
    <cellStyle name="Style 1 5" xfId="476"/>
    <cellStyle name="Style 1 6" xfId="477"/>
    <cellStyle name="Style 21" xfId="21"/>
    <cellStyle name="Style 21 2" xfId="479"/>
    <cellStyle name="Style 21 3" xfId="480"/>
    <cellStyle name="Style 21 4" xfId="481"/>
    <cellStyle name="Style 21 5" xfId="482"/>
    <cellStyle name="Style 21 6" xfId="483"/>
    <cellStyle name="Style 22" xfId="22"/>
    <cellStyle name="Style 23" xfId="23"/>
    <cellStyle name="Style 23 2" xfId="486"/>
    <cellStyle name="Style 23 3" xfId="487"/>
    <cellStyle name="Style 23 4" xfId="488"/>
    <cellStyle name="Style 23 5" xfId="489"/>
    <cellStyle name="Style 23 6" xfId="490"/>
    <cellStyle name="Style 24" xfId="24"/>
    <cellStyle name="Style 24 2" xfId="492"/>
    <cellStyle name="Style 24 3" xfId="493"/>
    <cellStyle name="Style 24 4" xfId="494"/>
    <cellStyle name="Style 24 5" xfId="495"/>
    <cellStyle name="Style 24 6" xfId="496"/>
    <cellStyle name="Style 25" xfId="25"/>
    <cellStyle name="Style 25 2" xfId="498"/>
    <cellStyle name="Style 25 3" xfId="499"/>
    <cellStyle name="Style 25 4" xfId="500"/>
    <cellStyle name="Style 25 5" xfId="501"/>
    <cellStyle name="Style 25 6" xfId="502"/>
    <cellStyle name="Style 26" xfId="26"/>
    <cellStyle name="Style 27" xfId="27"/>
    <cellStyle name="Style 28" xfId="28"/>
    <cellStyle name="Style 29" xfId="29"/>
    <cellStyle name="Style 29 2" xfId="505"/>
    <cellStyle name="Style 29 3" xfId="506"/>
    <cellStyle name="Style 29 4" xfId="507"/>
    <cellStyle name="Style 29 5" xfId="508"/>
    <cellStyle name="Style 29 6" xfId="509"/>
    <cellStyle name="Style 30" xfId="30"/>
    <cellStyle name="Style 30 2" xfId="511"/>
    <cellStyle name="Style 30 3" xfId="512"/>
    <cellStyle name="Style 30 4" xfId="513"/>
    <cellStyle name="Style 30 5" xfId="514"/>
    <cellStyle name="Style 30 6" xfId="515"/>
    <cellStyle name="Style 31" xfId="31"/>
    <cellStyle name="Style 32" xfId="32"/>
    <cellStyle name="Style 32 2" xfId="517"/>
    <cellStyle name="Style 32 3" xfId="518"/>
    <cellStyle name="Style 32 4" xfId="519"/>
    <cellStyle name="Style 32 5" xfId="520"/>
    <cellStyle name="Style 32 6" xfId="521"/>
    <cellStyle name="Style 33" xfId="33"/>
    <cellStyle name="Style 33 2" xfId="522"/>
    <cellStyle name="Style 33 3" xfId="523"/>
    <cellStyle name="Style 33 4" xfId="524"/>
    <cellStyle name="Style 33 5" xfId="525"/>
    <cellStyle name="Style 33 6" xfId="526"/>
    <cellStyle name="Style 34" xfId="34"/>
    <cellStyle name="Style 34 2" xfId="527"/>
    <cellStyle name="Style 34 3" xfId="528"/>
    <cellStyle name="Style 34 4" xfId="529"/>
    <cellStyle name="Style 34 5" xfId="530"/>
    <cellStyle name="Style 34 6" xfId="531"/>
    <cellStyle name="Style 35" xfId="35"/>
    <cellStyle name="Style 35 2" xfId="532"/>
    <cellStyle name="Style 35 3" xfId="533"/>
    <cellStyle name="Style 35 4" xfId="534"/>
    <cellStyle name="Style 35 5" xfId="535"/>
    <cellStyle name="Style 35 6" xfId="536"/>
    <cellStyle name="Style 36" xfId="36"/>
    <cellStyle name="Style 36 2" xfId="537"/>
    <cellStyle name="Style 36 3" xfId="538"/>
    <cellStyle name="Style 36 4" xfId="539"/>
    <cellStyle name="Style 36 5" xfId="540"/>
    <cellStyle name="Style 36 6" xfId="541"/>
    <cellStyle name="Style 39" xfId="37"/>
    <cellStyle name="Style 39 2" xfId="542"/>
    <cellStyle name="Style 39 3" xfId="543"/>
    <cellStyle name="Style 39 4" xfId="544"/>
    <cellStyle name="Style 39 5" xfId="545"/>
    <cellStyle name="Style 39 6" xfId="546"/>
    <cellStyle name="Title" xfId="1701" builtinId="15" customBuiltin="1"/>
    <cellStyle name="Title 10" xfId="972"/>
    <cellStyle name="Title 11" xfId="1035"/>
    <cellStyle name="Title 12" xfId="1085"/>
    <cellStyle name="Title 13" xfId="1136"/>
    <cellStyle name="Title 14" xfId="1183"/>
    <cellStyle name="Title 15" xfId="1204"/>
    <cellStyle name="Title 16" xfId="1454"/>
    <cellStyle name="Title 17" xfId="1494"/>
    <cellStyle name="Title 18" xfId="1554"/>
    <cellStyle name="Title 19" xfId="1613"/>
    <cellStyle name="Title 2" xfId="126"/>
    <cellStyle name="Title 2 2" xfId="548"/>
    <cellStyle name="Title 2 3" xfId="751"/>
    <cellStyle name="Title 2 4" xfId="833"/>
    <cellStyle name="Title 2 5" xfId="865"/>
    <cellStyle name="Title 20" xfId="1665"/>
    <cellStyle name="Title 21" xfId="1689"/>
    <cellStyle name="Title 3" xfId="175"/>
    <cellStyle name="Title 4" xfId="207"/>
    <cellStyle name="Title 5" xfId="243"/>
    <cellStyle name="Title 6" xfId="547"/>
    <cellStyle name="Title 7" xfId="750"/>
    <cellStyle name="Title 8" xfId="832"/>
    <cellStyle name="Title 9" xfId="864"/>
    <cellStyle name="Total" xfId="1716" builtinId="25" customBuiltin="1"/>
    <cellStyle name="Total 10" xfId="973"/>
    <cellStyle name="Total 11" xfId="1036"/>
    <cellStyle name="Total 12" xfId="1086"/>
    <cellStyle name="Total 13" xfId="1137"/>
    <cellStyle name="Total 14" xfId="1184"/>
    <cellStyle name="Total 15" xfId="1205"/>
    <cellStyle name="Total 16" xfId="1455"/>
    <cellStyle name="Total 17" xfId="1496"/>
    <cellStyle name="Total 18" xfId="1555"/>
    <cellStyle name="Total 19" xfId="1614"/>
    <cellStyle name="Total 2" xfId="127"/>
    <cellStyle name="Total 2 2" xfId="550"/>
    <cellStyle name="Total 2 3" xfId="753"/>
    <cellStyle name="Total 2 4" xfId="835"/>
    <cellStyle name="Total 2 5" xfId="867"/>
    <cellStyle name="Total 20" xfId="1666"/>
    <cellStyle name="Total 21" xfId="1690"/>
    <cellStyle name="Total 3" xfId="176"/>
    <cellStyle name="Total 4" xfId="208"/>
    <cellStyle name="Total 5" xfId="244"/>
    <cellStyle name="Total 6" xfId="549"/>
    <cellStyle name="Total 7" xfId="752"/>
    <cellStyle name="Total 8" xfId="834"/>
    <cellStyle name="Total 9" xfId="866"/>
    <cellStyle name="Warning Text" xfId="1714" builtinId="11" customBuiltin="1"/>
    <cellStyle name="Warning Text 10" xfId="974"/>
    <cellStyle name="Warning Text 11" xfId="1037"/>
    <cellStyle name="Warning Text 12" xfId="1087"/>
    <cellStyle name="Warning Text 13" xfId="1138"/>
    <cellStyle name="Warning Text 14" xfId="1185"/>
    <cellStyle name="Warning Text 15" xfId="1206"/>
    <cellStyle name="Warning Text 16" xfId="1456"/>
    <cellStyle name="Warning Text 17" xfId="1498"/>
    <cellStyle name="Warning Text 18" xfId="1556"/>
    <cellStyle name="Warning Text 19" xfId="1615"/>
    <cellStyle name="Warning Text 2" xfId="128"/>
    <cellStyle name="Warning Text 2 2" xfId="552"/>
    <cellStyle name="Warning Text 2 3" xfId="755"/>
    <cellStyle name="Warning Text 2 4" xfId="837"/>
    <cellStyle name="Warning Text 2 5" xfId="869"/>
    <cellStyle name="Warning Text 20" xfId="1667"/>
    <cellStyle name="Warning Text 21" xfId="1691"/>
    <cellStyle name="Warning Text 3" xfId="177"/>
    <cellStyle name="Warning Text 4" xfId="209"/>
    <cellStyle name="Warning Text 5" xfId="245"/>
    <cellStyle name="Warning Text 6" xfId="551"/>
    <cellStyle name="Warning Text 7" xfId="754"/>
    <cellStyle name="Warning Text 8" xfId="836"/>
    <cellStyle name="Warning Text 9" xfId="868"/>
    <cellStyle name="常规_2007-08-08 PotBuildUnits-CapCost-FOM-HeatRateUpdated"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trendline>
            <c:trendlineType val="poly"/>
            <c:order val="2"/>
            <c:dispRSqr val="0"/>
            <c:dispEq val="0"/>
          </c:trendline>
          <c:cat>
            <c:numRef>
              <c:f>[4]LBNL!$R$96:$T$96</c:f>
              <c:numCache>
                <c:formatCode>General</c:formatCode>
                <c:ptCount val="3"/>
              </c:numCache>
            </c:numRef>
          </c:cat>
          <c:val>
            <c:numRef>
              <c:f>[4]LBNL!$R$94:$T$94</c:f>
              <c:numCache>
                <c:formatCode>General</c:formatCode>
                <c:ptCount val="3"/>
                <c:pt idx="0">
                  <c:v>2.3111111111111113</c:v>
                </c:pt>
                <c:pt idx="1">
                  <c:v>2.6</c:v>
                </c:pt>
                <c:pt idx="2">
                  <c:v>3.177777777777778</c:v>
                </c:pt>
              </c:numCache>
            </c:numRef>
          </c:val>
        </c:ser>
        <c:dLbls>
          <c:showLegendKey val="0"/>
          <c:showVal val="0"/>
          <c:showCatName val="0"/>
          <c:showSerName val="0"/>
          <c:showPercent val="0"/>
          <c:showBubbleSize val="0"/>
        </c:dLbls>
        <c:gapWidth val="2"/>
        <c:axId val="196969216"/>
        <c:axId val="196970752"/>
      </c:barChart>
      <c:catAx>
        <c:axId val="196969216"/>
        <c:scaling>
          <c:orientation val="minMax"/>
        </c:scaling>
        <c:delete val="0"/>
        <c:axPos val="b"/>
        <c:numFmt formatCode="General" sourceLinked="1"/>
        <c:majorTickMark val="out"/>
        <c:minorTickMark val="none"/>
        <c:tickLblPos val="nextTo"/>
        <c:crossAx val="196970752"/>
        <c:crosses val="autoZero"/>
        <c:auto val="1"/>
        <c:lblAlgn val="ctr"/>
        <c:lblOffset val="100"/>
        <c:noMultiLvlLbl val="0"/>
      </c:catAx>
      <c:valAx>
        <c:axId val="196970752"/>
        <c:scaling>
          <c:orientation val="minMax"/>
        </c:scaling>
        <c:delete val="0"/>
        <c:axPos val="l"/>
        <c:majorGridlines/>
        <c:title>
          <c:tx>
            <c:rich>
              <a:bodyPr rot="-5400000" vert="horz"/>
              <a:lstStyle/>
              <a:p>
                <a:pPr>
                  <a:defRPr/>
                </a:pPr>
                <a:r>
                  <a:rPr lang="en-US"/>
                  <a:t>Levelized Cost (cents/kWh)</a:t>
                </a:r>
              </a:p>
            </c:rich>
          </c:tx>
          <c:overlay val="0"/>
        </c:title>
        <c:numFmt formatCode="General" sourceLinked="1"/>
        <c:majorTickMark val="out"/>
        <c:minorTickMark val="none"/>
        <c:tickLblPos val="nextTo"/>
        <c:crossAx val="196969216"/>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2</xdr:row>
      <xdr:rowOff>1445558</xdr:rowOff>
    </xdr:from>
    <xdr:to>
      <xdr:col>2</xdr:col>
      <xdr:colOff>459442</xdr:colOff>
      <xdr:row>27</xdr:row>
      <xdr:rowOff>188783</xdr:rowOff>
    </xdr:to>
    <xdr:pic>
      <xdr:nvPicPr>
        <xdr:cNvPr id="2" name="Picture 1"/>
        <xdr:cNvPicPr>
          <a:picLocks noChangeAspect="1"/>
        </xdr:cNvPicPr>
      </xdr:nvPicPr>
      <xdr:blipFill>
        <a:blip xmlns:r="http://schemas.openxmlformats.org/officeDocument/2006/relationships" r:embed="rId1"/>
        <a:stretch>
          <a:fillRect/>
        </a:stretch>
      </xdr:blipFill>
      <xdr:spPr>
        <a:xfrm>
          <a:off x="605119" y="1893793"/>
          <a:ext cx="6768352" cy="49064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259976</xdr:colOff>
      <xdr:row>33</xdr:row>
      <xdr:rowOff>15767</xdr:rowOff>
    </xdr:from>
    <xdr:to>
      <xdr:col>9</xdr:col>
      <xdr:colOff>77640</xdr:colOff>
      <xdr:row>37</xdr:row>
      <xdr:rowOff>123264</xdr:rowOff>
    </xdr:to>
    <xdr:sp macro="" textlink="">
      <xdr:nvSpPr>
        <xdr:cNvPr id="2" name="TextBox 1"/>
        <xdr:cNvSpPr txBox="1"/>
      </xdr:nvSpPr>
      <xdr:spPr>
        <a:xfrm>
          <a:off x="259976" y="7176326"/>
          <a:ext cx="6798929" cy="8694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b="0" i="0" u="none" strike="noStrike">
              <a:solidFill>
                <a:schemeClr val="dk1"/>
              </a:solidFill>
              <a:latin typeface="+mn-lt"/>
              <a:ea typeface="+mn-ea"/>
              <a:cs typeface="+mn-cs"/>
            </a:rPr>
            <a:t>Notes:</a:t>
          </a:r>
        </a:p>
        <a:p>
          <a:r>
            <a:rPr lang="en-US" sz="1200" b="0" i="0" u="none" strike="noStrike">
              <a:solidFill>
                <a:schemeClr val="dk1"/>
              </a:solidFill>
              <a:latin typeface="+mn-lt"/>
              <a:ea typeface="+mn-ea"/>
              <a:cs typeface="+mn-cs"/>
            </a:rPr>
            <a:t>[1] Coal prices delivered to plant vary by source, location, and transportation option(s). </a:t>
          </a:r>
          <a:r>
            <a:rPr lang="en-US" sz="1200"/>
            <a:t> </a:t>
          </a:r>
        </a:p>
        <a:p>
          <a:r>
            <a:rPr lang="en-US" sz="1200" b="0" i="0" u="none" strike="noStrike">
              <a:solidFill>
                <a:schemeClr val="dk1"/>
              </a:solidFill>
              <a:latin typeface="+mn-lt"/>
              <a:ea typeface="+mn-ea"/>
              <a:cs typeface="+mn-cs"/>
            </a:rPr>
            <a:t>[2] Coal prices are solved dynamically within the model and may be slighter different from those reported here</a:t>
          </a:r>
          <a:endParaRPr lang="en-US" sz="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266701</xdr:colOff>
      <xdr:row>70</xdr:row>
      <xdr:rowOff>114301</xdr:rowOff>
    </xdr:from>
    <xdr:to>
      <xdr:col>36</xdr:col>
      <xdr:colOff>1</xdr:colOff>
      <xdr:row>74</xdr:row>
      <xdr:rowOff>67237</xdr:rowOff>
    </xdr:to>
    <xdr:sp macro="" textlink="">
      <xdr:nvSpPr>
        <xdr:cNvPr id="2" name="TextBox 1"/>
        <xdr:cNvSpPr txBox="1"/>
      </xdr:nvSpPr>
      <xdr:spPr>
        <a:xfrm>
          <a:off x="266701" y="12373536"/>
          <a:ext cx="14312153" cy="7149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Source:</a:t>
          </a:r>
          <a:r>
            <a:rPr lang="en-US" sz="1100" b="1" u="sng" baseline="0"/>
            <a:t> Annual Energy Outlook 2013, EIA Reference Case</a:t>
          </a:r>
          <a:endParaRPr lang="en-US" sz="1100" b="0" i="1" u="none" strike="noStrike" baseline="0">
            <a:solidFill>
              <a:schemeClr val="dk1"/>
            </a:solidFill>
            <a:effectLst/>
            <a:latin typeface="+mn-lt"/>
            <a:ea typeface="+mn-ea"/>
            <a:cs typeface="+mn-cs"/>
          </a:endParaRPr>
        </a:p>
        <a:p>
          <a:endParaRPr lang="en-US" sz="1100" b="1" i="0" u="sng" strike="noStrike" baseline="0">
            <a:solidFill>
              <a:schemeClr val="dk1"/>
            </a:solidFill>
            <a:effectLst/>
            <a:latin typeface="+mn-lt"/>
            <a:ea typeface="+mn-ea"/>
            <a:cs typeface="+mn-cs"/>
          </a:endParaRPr>
        </a:p>
        <a:p>
          <a:r>
            <a:rPr lang="en-US" sz="1100" b="0" i="0" u="none" strike="noStrike" baseline="30000">
              <a:solidFill>
                <a:schemeClr val="dk1"/>
              </a:solidFill>
              <a:effectLst/>
              <a:latin typeface="+mn-lt"/>
              <a:ea typeface="+mn-ea"/>
              <a:cs typeface="+mn-cs"/>
            </a:rPr>
            <a:t>1</a:t>
          </a:r>
          <a:r>
            <a:rPr lang="en-US" sz="1100" b="0" i="0" u="none" strike="noStrike" baseline="0">
              <a:solidFill>
                <a:schemeClr val="dk1"/>
              </a:solidFill>
              <a:effectLst/>
              <a:latin typeface="+mn-lt"/>
              <a:ea typeface="+mn-ea"/>
              <a:cs typeface="+mn-cs"/>
            </a:rPr>
            <a:t>Gross Energy Demand represents Net Energy for Load and Generation for Own Use . It includes the inter-regional tranmission losses. </a:t>
          </a:r>
          <a:endParaRPr lang="en-US" sz="1100" b="0" i="1" u="none" strike="noStrike" baseline="0">
            <a:solidFill>
              <a:schemeClr val="dk1"/>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38</xdr:row>
      <xdr:rowOff>0</xdr:rowOff>
    </xdr:from>
    <xdr:to>
      <xdr:col>18</xdr:col>
      <xdr:colOff>0</xdr:colOff>
      <xdr:row>49</xdr:row>
      <xdr:rowOff>11206</xdr:rowOff>
    </xdr:to>
    <xdr:sp macro="" textlink="">
      <xdr:nvSpPr>
        <xdr:cNvPr id="2" name="TextBox 1"/>
        <xdr:cNvSpPr txBox="1"/>
      </xdr:nvSpPr>
      <xdr:spPr>
        <a:xfrm>
          <a:off x="235324" y="6779559"/>
          <a:ext cx="11004176" cy="21067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Sources</a:t>
          </a:r>
        </a:p>
        <a:p>
          <a:endParaRPr lang="en-US" sz="1100"/>
        </a:p>
        <a:p>
          <a:r>
            <a:rPr lang="en-US" sz="1100" b="1" u="sng"/>
            <a:t>ISONE: </a:t>
          </a:r>
          <a:r>
            <a:rPr lang="en-US" sz="1100"/>
            <a:t>ISONE</a:t>
          </a:r>
          <a:r>
            <a:rPr lang="en-US" sz="1100" baseline="0"/>
            <a:t> Forward Capacity Auctions  (FCA#2 - FCA#7) for the  period  2011-2016.  Base case assumes flat DR after 2016.</a:t>
          </a:r>
          <a:endParaRPr lang="en-US" sz="1100"/>
        </a:p>
        <a:p>
          <a:endParaRPr lang="en-US" sz="1100"/>
        </a:p>
        <a:p>
          <a:r>
            <a:rPr lang="en-US" sz="1100" b="1" u="sng"/>
            <a:t>PJM:</a:t>
          </a:r>
          <a:r>
            <a:rPr lang="en-US" sz="1100"/>
            <a:t> The demand reponse</a:t>
          </a:r>
          <a:r>
            <a:rPr lang="en-US" sz="1100" baseline="0"/>
            <a:t> for  period 2011-2016 represents the amount cleared in PJM cpaacity auctions . Post -2016,  flat DR has been assumed for the base case.</a:t>
          </a:r>
          <a:endParaRPr lang="en-US" sz="1100"/>
        </a:p>
        <a:p>
          <a:endParaRPr lang="en-US" sz="1100" b="1" u="sng"/>
        </a:p>
        <a:p>
          <a:r>
            <a:rPr lang="en-US" sz="1100" b="1" u="sng"/>
            <a:t>Other</a:t>
          </a:r>
          <a:r>
            <a:rPr lang="en-US" sz="1100" b="1" u="sng" baseline="0"/>
            <a:t> Markets</a:t>
          </a:r>
          <a:r>
            <a:rPr lang="en-US" sz="1100" b="1" u="sng"/>
            <a:t>:</a:t>
          </a:r>
          <a:r>
            <a:rPr lang="en-US" sz="1100" b="1" u="sng" baseline="0"/>
            <a:t> </a:t>
          </a:r>
          <a:r>
            <a:rPr lang="en-US" sz="1100" baseline="0"/>
            <a:t>The demand response  reflects  Direct Control Load Management, Contractually Interruptible (Curtailable), Critical Peak-Pricing (CPP) with Control , Load as a Capacity Resource, Demand Response used for Reserves - Spinning, Demand Response used for Reserves - Non-Spinning, Demand Response used for Regulation, Demand Response used for Energy, Voluntary - Emergency and Demand Response Expected On-Peak  as reported in NERC ES&amp;D 2011 for the forecast period of 2011-2021. After 2021, Base case DR has been assumed flat.</a:t>
          </a:r>
          <a:endParaRPr lang="en-US" sz="1100" b="0" baseline="0">
            <a:solidFill>
              <a:schemeClr val="dk1"/>
            </a:solidFill>
            <a:effectLst/>
            <a:latin typeface="+mn-lt"/>
            <a:ea typeface="+mn-ea"/>
            <a:cs typeface="+mn-cs"/>
          </a:endParaRPr>
        </a:p>
        <a:p>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11207</xdr:colOff>
      <xdr:row>66</xdr:row>
      <xdr:rowOff>22411</xdr:rowOff>
    </xdr:from>
    <xdr:to>
      <xdr:col>18</xdr:col>
      <xdr:colOff>22412</xdr:colOff>
      <xdr:row>71</xdr:row>
      <xdr:rowOff>78440</xdr:rowOff>
    </xdr:to>
    <xdr:sp macro="" textlink="">
      <xdr:nvSpPr>
        <xdr:cNvPr id="2" name="TextBox 1"/>
        <xdr:cNvSpPr txBox="1"/>
      </xdr:nvSpPr>
      <xdr:spPr>
        <a:xfrm>
          <a:off x="246531" y="11519646"/>
          <a:ext cx="6958852" cy="10085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Source:</a:t>
          </a:r>
          <a:r>
            <a:rPr lang="en-US" sz="1100" b="1" u="sng" baseline="0"/>
            <a:t> Synapse Cumulative EE Assumption as provided by NRDC</a:t>
          </a:r>
        </a:p>
        <a:p>
          <a:endParaRPr lang="en-US" sz="1100" b="1" u="sng" baseline="0"/>
        </a:p>
        <a:p>
          <a:r>
            <a:rPr lang="en-US" sz="1100" b="0" u="none" baseline="30000"/>
            <a:t>1</a:t>
          </a:r>
          <a:r>
            <a:rPr lang="en-US" sz="1100" b="0" u="none" baseline="0"/>
            <a:t>This represents the capacity bounds on  Energy Efficiency. </a:t>
          </a:r>
          <a:endParaRPr lang="en-US" sz="1100" b="0" u="none" baseline="30000"/>
        </a:p>
        <a:p>
          <a:r>
            <a:rPr lang="en-US" sz="1100" b="0" u="none" baseline="30000"/>
            <a:t>2</a:t>
          </a:r>
          <a:r>
            <a:rPr lang="en-US" sz="1100" b="0" u="none" baseline="0"/>
            <a:t>The energy efficiency contribution to peak load reduction has been assumed as 0.15kW for each MWh saved.</a:t>
          </a:r>
        </a:p>
        <a:p>
          <a:endParaRPr lang="en-US" sz="1100" b="0" u="none" baseline="0"/>
        </a:p>
        <a:p>
          <a:endParaRPr lang="en-US" sz="1100" b="0" u="none" baseline="0"/>
        </a:p>
        <a:p>
          <a:endParaRPr lang="en-US" sz="1100" b="0" u="none" baseline="30000"/>
        </a:p>
        <a:p>
          <a:endParaRPr lang="en-US" sz="1100" b="1" u="sng"/>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54348</xdr:colOff>
      <xdr:row>47</xdr:row>
      <xdr:rowOff>77321</xdr:rowOff>
    </xdr:from>
    <xdr:to>
      <xdr:col>12</xdr:col>
      <xdr:colOff>78441</xdr:colOff>
      <xdr:row>50</xdr:row>
      <xdr:rowOff>89647</xdr:rowOff>
    </xdr:to>
    <xdr:sp macro="" textlink="">
      <xdr:nvSpPr>
        <xdr:cNvPr id="2" name="TextBox 1"/>
        <xdr:cNvSpPr txBox="1"/>
      </xdr:nvSpPr>
      <xdr:spPr>
        <a:xfrm>
          <a:off x="244848" y="9781615"/>
          <a:ext cx="8114740" cy="5838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Source: </a:t>
          </a:r>
        </a:p>
        <a:p>
          <a:r>
            <a:rPr lang="en-US" sz="1100"/>
            <a:t>The above firm power plant construction numbers are based on analysis of industry news and company filings</a:t>
          </a:r>
          <a:r>
            <a:rPr lang="en-US" sz="1100" baseline="0"/>
            <a:t> up to </a:t>
          </a:r>
          <a:r>
            <a:rPr lang="en-US" sz="1100"/>
            <a:t>mid-2013</a:t>
          </a:r>
        </a:p>
        <a:p>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30</xdr:row>
      <xdr:rowOff>0</xdr:rowOff>
    </xdr:from>
    <xdr:to>
      <xdr:col>10</xdr:col>
      <xdr:colOff>100853</xdr:colOff>
      <xdr:row>33</xdr:row>
      <xdr:rowOff>12326</xdr:rowOff>
    </xdr:to>
    <xdr:sp macro="" textlink="">
      <xdr:nvSpPr>
        <xdr:cNvPr id="3" name="TextBox 2"/>
        <xdr:cNvSpPr txBox="1"/>
      </xdr:nvSpPr>
      <xdr:spPr>
        <a:xfrm>
          <a:off x="224118" y="11441206"/>
          <a:ext cx="7575176" cy="5838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Source: </a:t>
          </a:r>
        </a:p>
        <a:p>
          <a:r>
            <a:rPr lang="en-US" sz="1100"/>
            <a:t>The above firm power plant retirement</a:t>
          </a:r>
          <a:r>
            <a:rPr lang="en-US" sz="1100" baseline="0"/>
            <a:t> </a:t>
          </a:r>
          <a:r>
            <a:rPr lang="en-US" sz="1100"/>
            <a:t>numbers are based on analysis of industry news and company filings</a:t>
          </a:r>
          <a:r>
            <a:rPr lang="en-US" sz="1100" baseline="0"/>
            <a:t> up to </a:t>
          </a:r>
          <a:r>
            <a:rPr lang="en-US" sz="1100"/>
            <a:t>mid-2013.</a:t>
          </a:r>
        </a:p>
        <a:p>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50983</xdr:colOff>
      <xdr:row>15</xdr:row>
      <xdr:rowOff>22412</xdr:rowOff>
    </xdr:from>
    <xdr:to>
      <xdr:col>13</xdr:col>
      <xdr:colOff>56030</xdr:colOff>
      <xdr:row>39</xdr:row>
      <xdr:rowOff>8965</xdr:rowOff>
    </xdr:to>
    <xdr:sp macro="" textlink="">
      <xdr:nvSpPr>
        <xdr:cNvPr id="3" name="Text Box 12"/>
        <xdr:cNvSpPr txBox="1">
          <a:spLocks noChangeArrowheads="1"/>
        </xdr:cNvSpPr>
      </xdr:nvSpPr>
      <xdr:spPr bwMode="auto">
        <a:xfrm>
          <a:off x="203383" y="3184712"/>
          <a:ext cx="8806147" cy="4558553"/>
        </a:xfrm>
        <a:prstGeom prst="rect">
          <a:avLst/>
        </a:prstGeom>
        <a:solidFill>
          <a:schemeClr val="bg1"/>
        </a:solidFill>
        <a:ln w="9525">
          <a:solidFill>
            <a:schemeClr val="bg1">
              <a:lumMod val="75000"/>
            </a:schemeClr>
          </a:solidFill>
          <a:miter lim="800000"/>
          <a:headEnd/>
          <a:tailEnd/>
        </a:ln>
        <a:effectLst/>
      </xdr:spPr>
      <xdr:txBody>
        <a:bodyPr vertOverflow="clip" wrap="square" lIns="27432" tIns="22860" rIns="0" bIns="0" anchor="t" upright="1"/>
        <a:lstStyle/>
        <a:p>
          <a:pPr algn="l" rtl="0">
            <a:defRPr sz="1000"/>
          </a:pPr>
          <a:r>
            <a:rPr lang="en-US" sz="1100" b="1" i="0" u="none" strike="noStrike" baseline="0">
              <a:solidFill>
                <a:srgbClr val="000000"/>
              </a:solidFill>
              <a:latin typeface="+mn-lt"/>
              <a:cs typeface="Arial"/>
            </a:rPr>
            <a:t>Notes:</a:t>
          </a:r>
        </a:p>
        <a:p>
          <a:pPr algn="l" rtl="0">
            <a:defRPr sz="1000"/>
          </a:pPr>
          <a:r>
            <a:rPr lang="en-US" sz="1100" b="0" i="0" u="none" strike="noStrike" baseline="0">
              <a:solidFill>
                <a:srgbClr val="000000"/>
              </a:solidFill>
              <a:latin typeface="+mn-lt"/>
              <a:cs typeface="Arial"/>
            </a:rPr>
            <a:t>[1] First online year for combined cycle plants is 2014.</a:t>
          </a:r>
        </a:p>
        <a:p>
          <a:pPr algn="l" rtl="0">
            <a:defRPr sz="1000"/>
          </a:pPr>
          <a:r>
            <a:rPr lang="en-US" sz="1100" b="0" i="0" u="none" strike="noStrike" baseline="0">
              <a:solidFill>
                <a:srgbClr val="000000"/>
              </a:solidFill>
              <a:latin typeface="+mn-lt"/>
              <a:cs typeface="Arial"/>
            </a:rPr>
            <a:t>[2] First online year for CTs and other peakers is 2012.</a:t>
          </a:r>
        </a:p>
        <a:p>
          <a:pPr algn="l" rtl="0">
            <a:defRPr sz="1000"/>
          </a:pPr>
          <a:r>
            <a:rPr lang="en-US" sz="1100" b="0" i="0" u="none" strike="noStrike" baseline="0">
              <a:solidFill>
                <a:srgbClr val="000000"/>
              </a:solidFill>
              <a:latin typeface="+mn-lt"/>
              <a:cs typeface="Arial"/>
            </a:rPr>
            <a:t>[3] First online year for nuclear and coal plants is 2020.</a:t>
          </a:r>
        </a:p>
        <a:p>
          <a:pPr algn="l" rtl="0">
            <a:defRPr sz="1000"/>
          </a:pPr>
          <a:r>
            <a:rPr lang="en-US" sz="1100" b="0" i="0" u="none" strike="noStrike" baseline="0">
              <a:solidFill>
                <a:srgbClr val="000000"/>
              </a:solidFill>
              <a:latin typeface="+mn-lt"/>
              <a:cs typeface="Arial"/>
            </a:rPr>
            <a:t>[4] ICF uses Means Index to derive the regional capital cost outlook. Capital costs are also adjusted for elevation and ambient temperatures.</a:t>
          </a:r>
        </a:p>
        <a:p>
          <a:pPr rtl="0" eaLnBrk="1" latinLnBrk="0" hangingPunct="1"/>
          <a:r>
            <a:rPr lang="en-US" sz="1100" b="0" i="0" u="none" strike="noStrike">
              <a:effectLst/>
              <a:latin typeface="+mn-lt"/>
              <a:ea typeface="+mn-ea"/>
              <a:cs typeface="+mn-cs"/>
            </a:rPr>
            <a:t>[5] Pre-incentive renewable energy capital costs are provided</a:t>
          </a:r>
          <a:r>
            <a:rPr lang="en-US" sz="1100" b="0" i="0" u="none" strike="noStrike" baseline="0">
              <a:effectLst/>
              <a:latin typeface="+mn-lt"/>
              <a:ea typeface="+mn-ea"/>
              <a:cs typeface="+mn-cs"/>
            </a:rPr>
            <a:t>. However, ICF accounts for the federal PTC, ITC and MACRs in its modeling.  </a:t>
          </a:r>
        </a:p>
        <a:p>
          <a:pPr lvl="1" rtl="0" eaLnBrk="1" latinLnBrk="0" hangingPunct="1"/>
          <a:r>
            <a:rPr lang="en-US" sz="1100" b="0" i="0" u="none" strike="noStrike" baseline="0">
              <a:effectLst/>
              <a:latin typeface="+mn-lt"/>
              <a:ea typeface="+mn-ea"/>
              <a:cs typeface="+mn-cs"/>
            </a:rPr>
            <a:t>-The 2.2</a:t>
          </a:r>
          <a:r>
            <a:rPr lang="en-US" sz="1100">
              <a:effectLst/>
              <a:latin typeface="+mn-lt"/>
              <a:ea typeface="+mn-ea"/>
              <a:cs typeface="+mn-cs"/>
            </a:rPr>
            <a:t>¢/kWh PTC is available for wind, closed loop biomass (not modeled in IPM)</a:t>
          </a:r>
          <a:r>
            <a:rPr lang="en-US" sz="1100" baseline="30000">
              <a:effectLst/>
              <a:latin typeface="+mn-lt"/>
              <a:ea typeface="+mn-ea"/>
              <a:cs typeface="+mn-cs"/>
            </a:rPr>
            <a:t> </a:t>
          </a:r>
          <a:r>
            <a:rPr lang="en-US" sz="1100">
              <a:effectLst/>
              <a:latin typeface="+mn-lt"/>
              <a:ea typeface="+mn-ea"/>
              <a:cs typeface="+mn-cs"/>
            </a:rPr>
            <a:t>, and geothermal units. The PTC is 1.1¢/kWh for landfill gas and open loop biomass.</a:t>
          </a:r>
          <a:endParaRPr lang="en-US" sz="1100">
            <a:effectLst/>
          </a:endParaRPr>
        </a:p>
        <a:p>
          <a:pPr lvl="1" rtl="0" eaLnBrk="1" latinLnBrk="0" hangingPunct="1"/>
          <a:r>
            <a:rPr lang="en-US" sz="1100">
              <a:effectLst/>
              <a:latin typeface="+mn-lt"/>
              <a:ea typeface="+mn-ea"/>
              <a:cs typeface="+mn-cs"/>
            </a:rPr>
            <a:t>Under the American Recovery and Reinvestment Act, the PTC for wind was extended through 2012 and through 2013 for other qualified facilities. In our Reference Case, we assume that the PTC is extended at full value for one additional year.</a:t>
          </a:r>
        </a:p>
        <a:p>
          <a:pPr lvl="1" rtl="0" eaLnBrk="1" latinLnBrk="0" hangingPunct="1"/>
          <a:r>
            <a:rPr lang="en-US" sz="1100" b="0" i="0" u="none" strike="noStrike" baseline="0">
              <a:effectLst/>
              <a:latin typeface="+mn-lt"/>
              <a:ea typeface="+mn-ea"/>
              <a:cs typeface="+mn-cs"/>
            </a:rPr>
            <a:t>-</a:t>
          </a:r>
          <a:r>
            <a:rPr lang="en-US" sz="1100">
              <a:effectLst/>
              <a:latin typeface="+mn-lt"/>
              <a:ea typeface="+mn-ea"/>
              <a:cs typeface="+mn-cs"/>
            </a:rPr>
            <a:t>All solar units placed in service through the end of 2016 are eligible to receive the ITC; for modeling purposes, ICF  gradually phases out the</a:t>
          </a:r>
          <a:r>
            <a:rPr lang="en-US" sz="1100" baseline="0">
              <a:effectLst/>
              <a:latin typeface="+mn-lt"/>
              <a:ea typeface="+mn-ea"/>
              <a:cs typeface="+mn-cs"/>
            </a:rPr>
            <a:t> ITC </a:t>
          </a:r>
          <a:r>
            <a:rPr lang="en-US" sz="1100">
              <a:effectLst/>
              <a:latin typeface="+mn-lt"/>
              <a:ea typeface="+mn-ea"/>
              <a:cs typeface="+mn-cs"/>
            </a:rPr>
            <a:t>over the following four years.</a:t>
          </a:r>
        </a:p>
        <a:p>
          <a:pPr marL="457200" marR="0" lvl="1" indent="0" defTabSz="914400" rtl="0" eaLnBrk="1" fontAlgn="auto" latinLnBrk="0" hangingPunct="1">
            <a:lnSpc>
              <a:spcPct val="100000"/>
            </a:lnSpc>
            <a:spcBef>
              <a:spcPts val="0"/>
            </a:spcBef>
            <a:spcAft>
              <a:spcPts val="0"/>
            </a:spcAft>
            <a:buClrTx/>
            <a:buSzTx/>
            <a:buFontTx/>
            <a:buNone/>
            <a:tabLst/>
            <a:defRPr/>
          </a:pPr>
          <a:r>
            <a:rPr lang="en-US" sz="1100">
              <a:effectLst/>
              <a:latin typeface="+mn-lt"/>
              <a:ea typeface="+mn-ea"/>
              <a:cs typeface="+mn-cs"/>
            </a:rPr>
            <a:t>-MACRS allows for full depreciation for wind, combined heat and power, geothermal, fuel cells, and solar units over a five-year period. The biomass property class life is set at seven years.</a:t>
          </a:r>
          <a:endParaRPr lang="en-US" sz="1100">
            <a:solidFill>
              <a:srgbClr val="FF0000"/>
            </a:solidFill>
          </a:endParaRPr>
        </a:p>
        <a:p>
          <a:pPr algn="l" rtl="0">
            <a:defRPr sz="1000"/>
          </a:pPr>
          <a:r>
            <a:rPr lang="en-US" sz="1100" b="0" i="0" u="none" strike="noStrike">
              <a:effectLst/>
              <a:latin typeface="+mn-lt"/>
              <a:ea typeface="+mn-ea"/>
              <a:cs typeface="+mn-cs"/>
            </a:rPr>
            <a:t>[6] AEO wind classes 3-6 are incorporated into IPM with separate capital costs. Each wind class represents differences in wind power densities, with higher classes representing higher densities.</a:t>
          </a:r>
          <a:r>
            <a:rPr lang="en-US" sz="1100" b="0"/>
            <a:t> </a:t>
          </a:r>
        </a:p>
        <a:p>
          <a:pPr algn="l" rtl="0">
            <a:defRPr sz="1000"/>
          </a:pPr>
          <a:r>
            <a:rPr lang="en-US" sz="1100" b="0" i="0" u="none" strike="noStrike">
              <a:effectLst/>
              <a:latin typeface="+mn-lt"/>
              <a:ea typeface="+mn-ea"/>
              <a:cs typeface="+mn-cs"/>
            </a:rPr>
            <a:t>[7] Wind capital costs are divided into three steps to reflect various terrain characteristics, resource degradation and other resource constraints:</a:t>
          </a:r>
        </a:p>
        <a:p>
          <a:pPr lvl="1" algn="l" rtl="0">
            <a:defRPr sz="1000"/>
          </a:pPr>
          <a:r>
            <a:rPr lang="en-US" sz="1100" b="0" i="0" u="none" strike="noStrike">
              <a:effectLst/>
              <a:latin typeface="+mn-lt"/>
              <a:ea typeface="+mn-ea"/>
              <a:cs typeface="+mn-cs"/>
            </a:rPr>
            <a:t>- Step 1: Assumed built at base cost</a:t>
          </a:r>
          <a:r>
            <a:rPr lang="en-US" sz="1100"/>
            <a:t> </a:t>
          </a:r>
          <a:r>
            <a:rPr lang="en-US" sz="1100" b="0" i="0" u="none" strike="noStrike">
              <a:effectLst/>
              <a:latin typeface="+mn-lt"/>
              <a:ea typeface="+mn-ea"/>
              <a:cs typeface="+mn-cs"/>
            </a:rPr>
            <a:t> </a:t>
          </a:r>
        </a:p>
        <a:p>
          <a:pPr lvl="1" algn="l" rtl="0">
            <a:defRPr sz="1000"/>
          </a:pPr>
          <a:r>
            <a:rPr lang="en-US" sz="1100" b="0" i="0" u="none" strike="noStrike">
              <a:effectLst/>
              <a:latin typeface="+mn-lt"/>
              <a:ea typeface="+mn-ea"/>
              <a:cs typeface="+mn-cs"/>
            </a:rPr>
            <a:t>- Step 2: Built after max capacity of step 1 reached (base cost x 1.2)</a:t>
          </a:r>
          <a:r>
            <a:rPr lang="en-US" sz="1100"/>
            <a:t> </a:t>
          </a:r>
          <a:r>
            <a:rPr lang="en-US" sz="1100" b="0" i="0" u="none" strike="noStrike">
              <a:effectLst/>
              <a:latin typeface="+mn-lt"/>
              <a:ea typeface="+mn-ea"/>
              <a:cs typeface="+mn-cs"/>
            </a:rPr>
            <a:t> </a:t>
          </a:r>
        </a:p>
        <a:p>
          <a:pPr lvl="1" algn="l" rtl="0">
            <a:defRPr sz="1000"/>
          </a:pPr>
          <a:r>
            <a:rPr lang="en-US" sz="1100" b="0" i="0" u="none" strike="noStrike">
              <a:effectLst/>
              <a:latin typeface="+mn-lt"/>
              <a:ea typeface="+mn-ea"/>
              <a:cs typeface="+mn-cs"/>
            </a:rPr>
            <a:t>- Step 3: Build after max capacity of step 2 reached (base cost x 1.5)</a:t>
          </a:r>
          <a:r>
            <a:rPr lang="en-US" sz="1100"/>
            <a:t> </a:t>
          </a:r>
        </a:p>
        <a:p>
          <a:pPr marL="0" indent="0" algn="l" rtl="0">
            <a:defRPr sz="1000"/>
          </a:pPr>
          <a:r>
            <a:rPr lang="en-US" sz="1100" b="0" i="0" u="none" strike="noStrike" baseline="0">
              <a:solidFill>
                <a:srgbClr val="000000"/>
              </a:solidFill>
              <a:latin typeface="+mn-lt"/>
              <a:ea typeface="+mn-ea"/>
              <a:cs typeface="Arial"/>
            </a:rPr>
            <a:t>[8] Utility-Scale solar PV system type: single-axis ground mount, C-Si  module</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100" b="0" i="0" u="none" strike="noStrike" baseline="0">
              <a:solidFill>
                <a:srgbClr val="000000"/>
              </a:solidFill>
              <a:latin typeface="+mn-lt"/>
              <a:ea typeface="+mn-ea"/>
              <a:cs typeface="Arial"/>
            </a:rPr>
            <a:t>[9] All solar PV capital costs are presented in $/kW</a:t>
          </a:r>
          <a:r>
            <a:rPr lang="en-US" sz="1100" b="0" i="0" u="none" strike="noStrike" baseline="-25000">
              <a:solidFill>
                <a:srgbClr val="000000"/>
              </a:solidFill>
              <a:latin typeface="+mn-lt"/>
              <a:ea typeface="+mn-ea"/>
              <a:cs typeface="Arial"/>
            </a:rPr>
            <a:t>AC </a:t>
          </a:r>
          <a:r>
            <a:rPr lang="en-US" sz="1000" b="0" i="0" u="none" strike="noStrike" baseline="0">
              <a:solidFill>
                <a:sysClr val="windowText" lastClr="000000"/>
              </a:solidFill>
              <a:effectLst/>
              <a:latin typeface="+mn-lt"/>
              <a:ea typeface="+mn-ea"/>
              <a:cs typeface="+mn-cs"/>
            </a:rPr>
            <a:t> </a:t>
          </a:r>
          <a:r>
            <a:rPr lang="en-US" sz="1100" b="0" i="0" u="none" strike="noStrike" baseline="0">
              <a:solidFill>
                <a:srgbClr val="000000"/>
              </a:solidFill>
              <a:latin typeface="+mn-lt"/>
              <a:ea typeface="+mn-ea"/>
              <a:cs typeface="Arial"/>
            </a:rPr>
            <a:t>with an assumed DC to AC derate factor of .80</a:t>
          </a:r>
        </a:p>
        <a:p>
          <a:pPr marL="0" marR="0" indent="0" algn="l" defTabSz="914400" rtl="0" eaLnBrk="1" fontAlgn="auto" latinLnBrk="0" hangingPunct="1">
            <a:lnSpc>
              <a:spcPct val="100000"/>
            </a:lnSpc>
            <a:spcBef>
              <a:spcPts val="0"/>
            </a:spcBef>
            <a:spcAft>
              <a:spcPts val="0"/>
            </a:spcAft>
            <a:buClrTx/>
            <a:buSzTx/>
            <a:buFontTx/>
            <a:buNone/>
            <a:tabLst/>
            <a:defRPr sz="1000"/>
          </a:pPr>
          <a:endParaRPr lang="en-US" sz="1100" b="0" i="0" u="none" strike="noStrike" baseline="-25000">
            <a:solidFill>
              <a:srgbClr val="000000"/>
            </a:solidFill>
            <a:latin typeface="+mn-lt"/>
            <a:ea typeface="+mn-ea"/>
            <a:cs typeface="Arial"/>
          </a:endParaRPr>
        </a:p>
        <a:p>
          <a:pPr algn="l" rtl="0">
            <a:defRPr sz="1000"/>
          </a:pPr>
          <a:endParaRPr lang="en-US" sz="1100" b="0" i="0" u="none" strike="noStrike" baseline="0">
            <a:solidFill>
              <a:srgbClr val="000000"/>
            </a:solidFill>
            <a:latin typeface="+mn-lt"/>
            <a:cs typeface="Aria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3</xdr:row>
      <xdr:rowOff>0</xdr:rowOff>
    </xdr:from>
    <xdr:to>
      <xdr:col>8</xdr:col>
      <xdr:colOff>485775</xdr:colOff>
      <xdr:row>21</xdr:row>
      <xdr:rowOff>100013</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381000</xdr:colOff>
      <xdr:row>42</xdr:row>
      <xdr:rowOff>152400</xdr:rowOff>
    </xdr:from>
    <xdr:to>
      <xdr:col>8</xdr:col>
      <xdr:colOff>323850</xdr:colOff>
      <xdr:row>64</xdr:row>
      <xdr:rowOff>152400</xdr:rowOff>
    </xdr:to>
    <xdr:pic>
      <xdr:nvPicPr>
        <xdr:cNvPr id="5" name="Picture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0" y="7038975"/>
          <a:ext cx="4905375" cy="3562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304800</xdr:colOff>
      <xdr:row>13</xdr:row>
      <xdr:rowOff>142875</xdr:rowOff>
    </xdr:from>
    <xdr:to>
      <xdr:col>3</xdr:col>
      <xdr:colOff>504825</xdr:colOff>
      <xdr:row>16</xdr:row>
      <xdr:rowOff>76200</xdr:rowOff>
    </xdr:to>
    <xdr:sp macro="" textlink="">
      <xdr:nvSpPr>
        <xdr:cNvPr id="2" name="TextBox 1"/>
        <xdr:cNvSpPr txBox="1"/>
      </xdr:nvSpPr>
      <xdr:spPr>
        <a:xfrm>
          <a:off x="1524000" y="2247900"/>
          <a:ext cx="809625"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rPr>
            <a:t>161 TWh</a:t>
          </a:r>
        </a:p>
      </xdr:txBody>
    </xdr:sp>
    <xdr:clientData/>
  </xdr:twoCellAnchor>
  <xdr:twoCellAnchor>
    <xdr:from>
      <xdr:col>4</xdr:col>
      <xdr:colOff>438150</xdr:colOff>
      <xdr:row>13</xdr:row>
      <xdr:rowOff>142875</xdr:rowOff>
    </xdr:from>
    <xdr:to>
      <xdr:col>5</xdr:col>
      <xdr:colOff>609600</xdr:colOff>
      <xdr:row>16</xdr:row>
      <xdr:rowOff>76200</xdr:rowOff>
    </xdr:to>
    <xdr:sp macro="" textlink="">
      <xdr:nvSpPr>
        <xdr:cNvPr id="6" name="TextBox 5"/>
        <xdr:cNvSpPr txBox="1"/>
      </xdr:nvSpPr>
      <xdr:spPr>
        <a:xfrm>
          <a:off x="2905125" y="2247900"/>
          <a:ext cx="809625"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rPr>
            <a:t>161 TWh</a:t>
          </a:r>
        </a:p>
      </xdr:txBody>
    </xdr:sp>
    <xdr:clientData/>
  </xdr:twoCellAnchor>
  <xdr:twoCellAnchor>
    <xdr:from>
      <xdr:col>6</xdr:col>
      <xdr:colOff>504825</xdr:colOff>
      <xdr:row>13</xdr:row>
      <xdr:rowOff>142875</xdr:rowOff>
    </xdr:from>
    <xdr:to>
      <xdr:col>8</xdr:col>
      <xdr:colOff>95250</xdr:colOff>
      <xdr:row>16</xdr:row>
      <xdr:rowOff>76200</xdr:rowOff>
    </xdr:to>
    <xdr:sp macro="" textlink="">
      <xdr:nvSpPr>
        <xdr:cNvPr id="7" name="TextBox 6"/>
        <xdr:cNvSpPr txBox="1"/>
      </xdr:nvSpPr>
      <xdr:spPr>
        <a:xfrm>
          <a:off x="4248150" y="2247900"/>
          <a:ext cx="809625"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rPr>
            <a:t>161 TWh</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16369/Local%20Settings/Temporary%20Internet%20Files/OLK77/Sebastian/Entegra%20Power%20Group/EEA1007_SeasonalPriceDifferential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ERHARDT/Capstone%20MachGen%20II/Globals%20and%20Calibration/Starts%20Macro/Suez-Machgen%204.0%2032408/Millenium%20-%20Starts%20Macro%20(based%20on%204.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xchange.icfconsulting.com/Documents%20and%20Settings/BOLKW/Local%20Settings/Temp/CPN%20-%20Comparison%20of%20CPN%20June30%20Fwds%20to%20PROSYM%20Results%20v6%2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syeh/Desktop/Coal%20Plant%20Retirements/Blackstone/2013%20Update%20Run%20Set/EE%20Supply%20Curve/EE%20Cost%20Quantity%20Assumptions%20Sources%20and%20Notes%20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asonalAvg 2003$ per MMBtu"/>
      <sheetName val="AnnualAvg 2003$ per MMBtu"/>
      <sheetName val="SeasonalDiff 2003$ per MMBtu"/>
      <sheetName val="Comparison"/>
    </sheetNames>
    <sheetDataSet>
      <sheetData sheetId="0" refreshError="1"/>
      <sheetData sheetId="1" refreshError="1">
        <row r="2">
          <cell r="A2">
            <v>1</v>
          </cell>
          <cell r="B2" t="str">
            <v>Alberta</v>
          </cell>
          <cell r="C2" t="str">
            <v>99_AnnualAvg</v>
          </cell>
          <cell r="D2">
            <v>5.3475730210382499</v>
          </cell>
          <cell r="E2">
            <v>5.3476161391962203</v>
          </cell>
          <cell r="F2">
            <v>5.8649061858195202</v>
          </cell>
          <cell r="G2">
            <v>5.3170899976352999</v>
          </cell>
          <cell r="H2">
            <v>5.3006974126744497</v>
          </cell>
          <cell r="I2">
            <v>4.9828933948024501</v>
          </cell>
          <cell r="J2">
            <v>5.3482762961315498</v>
          </cell>
          <cell r="K2">
            <v>5.3555296275458701</v>
          </cell>
          <cell r="L2">
            <v>5.8723646619378904</v>
          </cell>
          <cell r="M2">
            <v>5.7519756108639601</v>
          </cell>
          <cell r="N2">
            <v>5.7050020465683904</v>
          </cell>
          <cell r="O2">
            <v>6.1275444872160598</v>
          </cell>
          <cell r="P2">
            <v>6.3645641167998104</v>
          </cell>
          <cell r="Q2">
            <v>6.4854370244229802</v>
          </cell>
          <cell r="R2">
            <v>6.2988988823890502</v>
          </cell>
          <cell r="S2">
            <v>5.3340526827649697</v>
          </cell>
          <cell r="T2">
            <v>5.64902496403284</v>
          </cell>
          <cell r="U2">
            <v>5.7006370594670104</v>
          </cell>
          <cell r="V2">
            <v>5.3979873546040897</v>
          </cell>
          <cell r="W2">
            <v>5.7715988245482599</v>
          </cell>
        </row>
        <row r="3">
          <cell r="A3">
            <v>2</v>
          </cell>
          <cell r="B3" t="str">
            <v>AZ</v>
          </cell>
          <cell r="C3" t="str">
            <v>99_AnnualAvg</v>
          </cell>
          <cell r="D3">
            <v>5.5819213508610002</v>
          </cell>
          <cell r="E3">
            <v>5.6466029980591204</v>
          </cell>
          <cell r="F3">
            <v>6.0028047615020901</v>
          </cell>
          <cell r="G3">
            <v>5.5373280280898696</v>
          </cell>
          <cell r="H3">
            <v>5.4402956715014303</v>
          </cell>
          <cell r="I3">
            <v>5.0811165408841203</v>
          </cell>
          <cell r="J3">
            <v>5.4325876248576401</v>
          </cell>
          <cell r="K3">
            <v>5.4100566056996202</v>
          </cell>
          <cell r="L3">
            <v>5.8719869184156002</v>
          </cell>
          <cell r="M3">
            <v>5.7921053212833096</v>
          </cell>
          <cell r="N3">
            <v>5.7949185271297097</v>
          </cell>
          <cell r="O3">
            <v>6.1228540823475699</v>
          </cell>
          <cell r="P3">
            <v>6.3799963639322801</v>
          </cell>
          <cell r="Q3">
            <v>6.5168155599453499</v>
          </cell>
          <cell r="R3">
            <v>6.3525553310915104</v>
          </cell>
          <cell r="S3">
            <v>5.6951146425248798</v>
          </cell>
          <cell r="T3">
            <v>5.9113624109716101</v>
          </cell>
          <cell r="U3">
            <v>5.9711319250623696</v>
          </cell>
          <cell r="V3">
            <v>5.8492148219224598</v>
          </cell>
          <cell r="W3">
            <v>6.1785402714339899</v>
          </cell>
        </row>
        <row r="4">
          <cell r="A4">
            <v>3</v>
          </cell>
          <cell r="B4" t="str">
            <v>British Columbia</v>
          </cell>
          <cell r="C4" t="str">
            <v>99_AnnualAvg</v>
          </cell>
          <cell r="D4">
            <v>5.5374200441322996</v>
          </cell>
          <cell r="E4">
            <v>5.5111360257714397</v>
          </cell>
          <cell r="F4">
            <v>5.8646510267846104</v>
          </cell>
          <cell r="G4">
            <v>5.3094936278036098</v>
          </cell>
          <cell r="H4">
            <v>5.2953634498297601</v>
          </cell>
          <cell r="I4">
            <v>4.9794334712225599</v>
          </cell>
          <cell r="J4">
            <v>5.3425489147725198</v>
          </cell>
          <cell r="K4">
            <v>5.3497800945372704</v>
          </cell>
          <cell r="L4">
            <v>5.8703718255503201</v>
          </cell>
          <cell r="M4">
            <v>5.7479163901697703</v>
          </cell>
          <cell r="N4">
            <v>5.68007086442773</v>
          </cell>
          <cell r="O4">
            <v>6.1040982630307496</v>
          </cell>
          <cell r="P4">
            <v>6.34506356464607</v>
          </cell>
          <cell r="Q4">
            <v>6.4701843832716799</v>
          </cell>
          <cell r="R4">
            <v>6.3068436024141699</v>
          </cell>
          <cell r="S4">
            <v>5.3755345091539599</v>
          </cell>
          <cell r="T4">
            <v>5.66764932728187</v>
          </cell>
          <cell r="U4">
            <v>5.7331644340033296</v>
          </cell>
          <cell r="V4">
            <v>5.4698881716555503</v>
          </cell>
          <cell r="W4">
            <v>5.8349720128061904</v>
          </cell>
        </row>
        <row r="5">
          <cell r="A5">
            <v>4</v>
          </cell>
          <cell r="B5" t="str">
            <v>CAPO</v>
          </cell>
          <cell r="C5" t="str">
            <v>99_AnnualAvg</v>
          </cell>
          <cell r="D5">
            <v>6.6414618039997597</v>
          </cell>
          <cell r="E5">
            <v>6.6530359838251503</v>
          </cell>
          <cell r="F5">
            <v>6.8223031992938896</v>
          </cell>
          <cell r="G5">
            <v>6.1131232084374902</v>
          </cell>
          <cell r="H5">
            <v>5.9226566154579796</v>
          </cell>
          <cell r="I5">
            <v>5.6020590973167996</v>
          </cell>
          <cell r="J5">
            <v>5.8794276889930499</v>
          </cell>
          <cell r="K5">
            <v>5.9234232004358001</v>
          </cell>
          <cell r="L5">
            <v>6.4283684594696</v>
          </cell>
          <cell r="M5">
            <v>6.4059401706043602</v>
          </cell>
          <cell r="N5">
            <v>6.4790338809615102</v>
          </cell>
          <cell r="O5">
            <v>6.7434458510490298</v>
          </cell>
          <cell r="P5">
            <v>7.0233842044987904</v>
          </cell>
          <cell r="Q5">
            <v>7.1306673458112702</v>
          </cell>
          <cell r="R5">
            <v>6.98094689236689</v>
          </cell>
          <cell r="S5">
            <v>6.3810321262431904</v>
          </cell>
          <cell r="T5">
            <v>6.5375722718042999</v>
          </cell>
          <cell r="U5">
            <v>6.5575375461021999</v>
          </cell>
          <cell r="V5">
            <v>6.4304354237122299</v>
          </cell>
          <cell r="W5">
            <v>6.7027573465978696</v>
          </cell>
        </row>
        <row r="6">
          <cell r="A6">
            <v>5</v>
          </cell>
          <cell r="B6" t="str">
            <v>COMED</v>
          </cell>
          <cell r="C6" t="str">
            <v>99_AnnualAvg</v>
          </cell>
          <cell r="D6">
            <v>6.0806941728599702</v>
          </cell>
          <cell r="E6">
            <v>6.1588729557082296</v>
          </cell>
          <cell r="F6">
            <v>6.5440039311549896</v>
          </cell>
          <cell r="G6">
            <v>5.8834852996146196</v>
          </cell>
          <cell r="H6">
            <v>5.7214169525183696</v>
          </cell>
          <cell r="I6">
            <v>5.3914375836460904</v>
          </cell>
          <cell r="J6">
            <v>5.6805956152123001</v>
          </cell>
          <cell r="K6">
            <v>5.7050338001443501</v>
          </cell>
          <cell r="L6">
            <v>6.1937027335743302</v>
          </cell>
          <cell r="M6">
            <v>6.1269047020672902</v>
          </cell>
          <cell r="N6">
            <v>6.1483026865926496</v>
          </cell>
          <cell r="O6">
            <v>6.4698913338903603</v>
          </cell>
          <cell r="P6">
            <v>6.7259155207022996</v>
          </cell>
          <cell r="Q6">
            <v>6.84651689156009</v>
          </cell>
          <cell r="R6">
            <v>6.6612097179095802</v>
          </cell>
          <cell r="S6">
            <v>5.9518237114583803</v>
          </cell>
          <cell r="T6">
            <v>6.1300183855611197</v>
          </cell>
          <cell r="U6">
            <v>6.1602143330022701</v>
          </cell>
          <cell r="V6">
            <v>5.87563424757513</v>
          </cell>
          <cell r="W6">
            <v>6.1655441928116499</v>
          </cell>
        </row>
        <row r="7">
          <cell r="A7">
            <v>6</v>
          </cell>
          <cell r="B7" t="str">
            <v>DNSNY</v>
          </cell>
          <cell r="C7" t="str">
            <v>99_AnnualAvg</v>
          </cell>
          <cell r="D7">
            <v>6.8284660147049996</v>
          </cell>
          <cell r="E7">
            <v>7.0498716327170499</v>
          </cell>
          <cell r="F7">
            <v>7.1356683758411297</v>
          </cell>
          <cell r="G7">
            <v>6.3865421762217203</v>
          </cell>
          <cell r="H7">
            <v>6.1869498182948002</v>
          </cell>
          <cell r="I7">
            <v>5.8885435289494099</v>
          </cell>
          <cell r="J7">
            <v>6.1600364852631397</v>
          </cell>
          <cell r="K7">
            <v>6.1946752677796004</v>
          </cell>
          <cell r="L7">
            <v>6.7044276134369998</v>
          </cell>
          <cell r="M7">
            <v>6.6754462357468496</v>
          </cell>
          <cell r="N7">
            <v>6.7445452811092599</v>
          </cell>
          <cell r="O7">
            <v>6.99887868151096</v>
          </cell>
          <cell r="P7">
            <v>7.2594642193536902</v>
          </cell>
          <cell r="Q7">
            <v>7.3652017300002601</v>
          </cell>
          <cell r="R7">
            <v>7.2115937718763403</v>
          </cell>
          <cell r="S7">
            <v>6.6076624255065202</v>
          </cell>
          <cell r="T7">
            <v>6.7741218164045502</v>
          </cell>
          <cell r="U7">
            <v>6.7932943839580799</v>
          </cell>
          <cell r="V7">
            <v>6.6628258321225697</v>
          </cell>
          <cell r="W7">
            <v>6.9460681195567897</v>
          </cell>
        </row>
        <row r="8">
          <cell r="A8">
            <v>7</v>
          </cell>
          <cell r="B8" t="str">
            <v>DUKE</v>
          </cell>
          <cell r="C8" t="str">
            <v>99_AnnualAvg</v>
          </cell>
          <cell r="D8">
            <v>6.6414618039997597</v>
          </cell>
          <cell r="E8">
            <v>6.6530359838251503</v>
          </cell>
          <cell r="F8">
            <v>6.8223031992938896</v>
          </cell>
          <cell r="G8">
            <v>6.1131232084374902</v>
          </cell>
          <cell r="H8">
            <v>5.9226566154579796</v>
          </cell>
          <cell r="I8">
            <v>5.6020590973167996</v>
          </cell>
          <cell r="J8">
            <v>5.8794276889930499</v>
          </cell>
          <cell r="K8">
            <v>5.9234232004358001</v>
          </cell>
          <cell r="L8">
            <v>6.4283684594696</v>
          </cell>
          <cell r="M8">
            <v>6.4059401706043602</v>
          </cell>
          <cell r="N8">
            <v>6.4790338809615102</v>
          </cell>
          <cell r="O8">
            <v>6.7434458510490298</v>
          </cell>
          <cell r="P8">
            <v>7.0233842044987904</v>
          </cell>
          <cell r="Q8">
            <v>7.1306673458112702</v>
          </cell>
          <cell r="R8">
            <v>6.98094689236689</v>
          </cell>
          <cell r="S8">
            <v>6.3810321262431904</v>
          </cell>
          <cell r="T8">
            <v>6.5375722718042999</v>
          </cell>
          <cell r="U8">
            <v>6.5575375461021999</v>
          </cell>
          <cell r="V8">
            <v>6.4304354237122299</v>
          </cell>
          <cell r="W8">
            <v>6.7027573465978696</v>
          </cell>
        </row>
        <row r="9">
          <cell r="A9">
            <v>8</v>
          </cell>
          <cell r="B9" t="str">
            <v>ECAO</v>
          </cell>
          <cell r="C9" t="str">
            <v>99_AnnualAvg</v>
          </cell>
          <cell r="D9">
            <v>6.8151962630055296</v>
          </cell>
          <cell r="E9">
            <v>6.8078817855320297</v>
          </cell>
          <cell r="F9">
            <v>6.8893957265253896</v>
          </cell>
          <cell r="G9">
            <v>6.1759142995641403</v>
          </cell>
          <cell r="H9">
            <v>5.9799360809999103</v>
          </cell>
          <cell r="I9">
            <v>5.6554646019813202</v>
          </cell>
          <cell r="J9">
            <v>5.9305928709104396</v>
          </cell>
          <cell r="K9">
            <v>5.9676983324707402</v>
          </cell>
          <cell r="L9">
            <v>6.4657887736604804</v>
          </cell>
          <cell r="M9">
            <v>6.4276640475570304</v>
          </cell>
          <cell r="N9">
            <v>6.4829224798309504</v>
          </cell>
          <cell r="O9">
            <v>6.78167124450614</v>
          </cell>
          <cell r="P9">
            <v>7.0438897169444097</v>
          </cell>
          <cell r="Q9">
            <v>7.15582423693313</v>
          </cell>
          <cell r="R9">
            <v>6.9824833386349798</v>
          </cell>
          <cell r="S9">
            <v>6.3963572482805899</v>
          </cell>
          <cell r="T9">
            <v>6.5328930943406203</v>
          </cell>
          <cell r="U9">
            <v>6.5719643235991798</v>
          </cell>
          <cell r="V9">
            <v>6.4061506332655602</v>
          </cell>
          <cell r="W9">
            <v>6.6564513592430803</v>
          </cell>
        </row>
        <row r="10">
          <cell r="A10">
            <v>9</v>
          </cell>
          <cell r="B10" t="str">
            <v>ECAO - Allegheny</v>
          </cell>
          <cell r="C10" t="str">
            <v>99_AnnualAvg</v>
          </cell>
          <cell r="D10">
            <v>6.8151962630055296</v>
          </cell>
          <cell r="E10">
            <v>6.8078817855320297</v>
          </cell>
          <cell r="F10">
            <v>6.8893957265253896</v>
          </cell>
          <cell r="G10">
            <v>6.1759142995641403</v>
          </cell>
          <cell r="H10">
            <v>5.9799360809999103</v>
          </cell>
          <cell r="I10">
            <v>5.6554646019813202</v>
          </cell>
          <cell r="J10">
            <v>5.9305928709104396</v>
          </cell>
          <cell r="K10">
            <v>5.9676983324707402</v>
          </cell>
          <cell r="L10">
            <v>6.4657887736604804</v>
          </cell>
          <cell r="M10">
            <v>6.4276640475570304</v>
          </cell>
          <cell r="N10">
            <v>6.4829224798309504</v>
          </cell>
          <cell r="O10">
            <v>6.78167124450614</v>
          </cell>
          <cell r="P10">
            <v>7.0438897169444097</v>
          </cell>
          <cell r="Q10">
            <v>7.15582423693313</v>
          </cell>
          <cell r="R10">
            <v>6.9824833386349798</v>
          </cell>
          <cell r="S10">
            <v>6.3963572482805899</v>
          </cell>
          <cell r="T10">
            <v>6.5328930943406203</v>
          </cell>
          <cell r="U10">
            <v>6.5719643235991798</v>
          </cell>
          <cell r="V10">
            <v>6.4061506332655602</v>
          </cell>
          <cell r="W10">
            <v>6.6564513592430803</v>
          </cell>
        </row>
        <row r="11">
          <cell r="A11">
            <v>10</v>
          </cell>
          <cell r="B11" t="str">
            <v>ECAO - Duquesne</v>
          </cell>
          <cell r="C11" t="str">
            <v>99_AnnualAvg</v>
          </cell>
          <cell r="D11">
            <v>6.8151962630055296</v>
          </cell>
          <cell r="E11">
            <v>6.8078817855320297</v>
          </cell>
          <cell r="F11">
            <v>6.8893957265253896</v>
          </cell>
          <cell r="G11">
            <v>6.1759142995641403</v>
          </cell>
          <cell r="H11">
            <v>5.9799360809999103</v>
          </cell>
          <cell r="I11">
            <v>5.6554646019813202</v>
          </cell>
          <cell r="J11">
            <v>5.9305928709104396</v>
          </cell>
          <cell r="K11">
            <v>5.9676983324707402</v>
          </cell>
          <cell r="L11">
            <v>6.4657887736604804</v>
          </cell>
          <cell r="M11">
            <v>6.4276640475570304</v>
          </cell>
          <cell r="N11">
            <v>6.4829224798309504</v>
          </cell>
          <cell r="O11">
            <v>6.78167124450614</v>
          </cell>
          <cell r="P11">
            <v>7.0438897169444097</v>
          </cell>
          <cell r="Q11">
            <v>7.15582423693313</v>
          </cell>
          <cell r="R11">
            <v>6.9824833386349798</v>
          </cell>
          <cell r="S11">
            <v>6.3963572482805899</v>
          </cell>
          <cell r="T11">
            <v>6.5328930943406203</v>
          </cell>
          <cell r="U11">
            <v>6.5719643235991798</v>
          </cell>
          <cell r="V11">
            <v>6.4061506332655602</v>
          </cell>
          <cell r="W11">
            <v>6.6564513592430803</v>
          </cell>
        </row>
        <row r="12">
          <cell r="A12">
            <v>11</v>
          </cell>
          <cell r="B12" t="str">
            <v>ECAO/TVA - Kentucky</v>
          </cell>
          <cell r="C12" t="str">
            <v>99_AnnualAvg</v>
          </cell>
          <cell r="D12">
            <v>6.4705509446084397</v>
          </cell>
          <cell r="E12">
            <v>6.55443350939382</v>
          </cell>
          <cell r="F12">
            <v>6.6990016386005502</v>
          </cell>
          <cell r="G12">
            <v>5.9734461984337397</v>
          </cell>
          <cell r="H12">
            <v>5.7735297945672501</v>
          </cell>
          <cell r="I12">
            <v>5.4285274805608097</v>
          </cell>
          <cell r="J12">
            <v>5.69991601220147</v>
          </cell>
          <cell r="K12">
            <v>5.7296204890696503</v>
          </cell>
          <cell r="L12">
            <v>6.2020885439431996</v>
          </cell>
          <cell r="M12">
            <v>6.1528437157745497</v>
          </cell>
          <cell r="N12">
            <v>6.1987541877151404</v>
          </cell>
          <cell r="O12">
            <v>6.5063619824174701</v>
          </cell>
          <cell r="P12">
            <v>6.76830746889478</v>
          </cell>
          <cell r="Q12">
            <v>6.8801508875094504</v>
          </cell>
          <cell r="R12">
            <v>6.6965776962993102</v>
          </cell>
          <cell r="S12">
            <v>6.1200676981525604</v>
          </cell>
          <cell r="T12">
            <v>6.2770057244715698</v>
          </cell>
          <cell r="U12">
            <v>6.3070039466293002</v>
          </cell>
          <cell r="V12">
            <v>6.1314313955510897</v>
          </cell>
          <cell r="W12">
            <v>6.3836443221387702</v>
          </cell>
        </row>
        <row r="13">
          <cell r="A13">
            <v>12</v>
          </cell>
          <cell r="B13" t="str">
            <v>ENTERGY</v>
          </cell>
          <cell r="C13" t="str">
            <v>99_AnnualAvg</v>
          </cell>
          <cell r="D13">
            <v>6.2864725600584999</v>
          </cell>
          <cell r="E13">
            <v>6.3279489213377396</v>
          </cell>
          <cell r="F13">
            <v>6.5443585943565701</v>
          </cell>
          <cell r="G13">
            <v>5.8184111457785503</v>
          </cell>
          <cell r="H13">
            <v>5.6117304486240496</v>
          </cell>
          <cell r="I13">
            <v>5.2451417078591103</v>
          </cell>
          <cell r="J13">
            <v>5.5148506707088698</v>
          </cell>
          <cell r="K13">
            <v>5.5394441496414402</v>
          </cell>
          <cell r="L13">
            <v>5.9845567607098902</v>
          </cell>
          <cell r="M13">
            <v>5.9252132603455303</v>
          </cell>
          <cell r="N13">
            <v>5.9651247332376096</v>
          </cell>
          <cell r="O13">
            <v>6.2818703634087703</v>
          </cell>
          <cell r="P13">
            <v>6.5407747323802701</v>
          </cell>
          <cell r="Q13">
            <v>6.6434746997601897</v>
          </cell>
          <cell r="R13">
            <v>6.4499474962165797</v>
          </cell>
          <cell r="S13">
            <v>5.9201921799814698</v>
          </cell>
          <cell r="T13">
            <v>6.1039301444600103</v>
          </cell>
          <cell r="U13">
            <v>6.1291862122846199</v>
          </cell>
          <cell r="V13">
            <v>5.9487506640102996</v>
          </cell>
          <cell r="W13">
            <v>6.2043896940365997</v>
          </cell>
        </row>
        <row r="14">
          <cell r="A14">
            <v>13</v>
          </cell>
          <cell r="B14" t="str">
            <v>Entergy/SPPW - Arkansas</v>
          </cell>
          <cell r="C14" t="str">
            <v>99_AnnualAvg</v>
          </cell>
          <cell r="D14">
            <v>6.26051444284652</v>
          </cell>
          <cell r="E14">
            <v>6.2767477489304904</v>
          </cell>
          <cell r="F14">
            <v>6.5330511379453204</v>
          </cell>
          <cell r="G14">
            <v>5.8127935371469297</v>
          </cell>
          <cell r="H14">
            <v>5.6034333103721599</v>
          </cell>
          <cell r="I14">
            <v>5.2366569823048597</v>
          </cell>
          <cell r="J14">
            <v>5.5058126139825703</v>
          </cell>
          <cell r="K14">
            <v>5.5283805144707099</v>
          </cell>
          <cell r="L14">
            <v>5.9711487380605801</v>
          </cell>
          <cell r="M14">
            <v>5.9080468857355903</v>
          </cell>
          <cell r="N14">
            <v>5.9437098174410901</v>
          </cell>
          <cell r="O14">
            <v>6.2558566557944904</v>
          </cell>
          <cell r="P14">
            <v>6.5131210339245298</v>
          </cell>
          <cell r="Q14">
            <v>6.6135910939568401</v>
          </cell>
          <cell r="R14">
            <v>6.4148718680996604</v>
          </cell>
          <cell r="S14">
            <v>5.8752100117729604</v>
          </cell>
          <cell r="T14">
            <v>6.0572652145293704</v>
          </cell>
          <cell r="U14">
            <v>6.08023967393612</v>
          </cell>
          <cell r="V14">
            <v>5.9010464811694199</v>
          </cell>
          <cell r="W14">
            <v>6.1565740837105096</v>
          </cell>
        </row>
        <row r="15">
          <cell r="A15">
            <v>14</v>
          </cell>
          <cell r="B15" t="str">
            <v>Entergy/SPPW - Louisiana</v>
          </cell>
          <cell r="C15" t="str">
            <v>99_AnnualAvg</v>
          </cell>
          <cell r="D15">
            <v>6.2540136801717301</v>
          </cell>
          <cell r="E15">
            <v>6.2635062670214996</v>
          </cell>
          <cell r="F15">
            <v>6.5071453903785903</v>
          </cell>
          <cell r="G15">
            <v>5.7885076343706796</v>
          </cell>
          <cell r="H15">
            <v>5.5818871171081401</v>
          </cell>
          <cell r="I15">
            <v>5.2140873585046803</v>
          </cell>
          <cell r="J15">
            <v>5.4836203973470301</v>
          </cell>
          <cell r="K15">
            <v>5.5040191058974104</v>
          </cell>
          <cell r="L15">
            <v>5.9429745476631597</v>
          </cell>
          <cell r="M15">
            <v>5.8784205998048504</v>
          </cell>
          <cell r="N15">
            <v>5.9138525296874302</v>
          </cell>
          <cell r="O15">
            <v>6.2246865179366102</v>
          </cell>
          <cell r="P15">
            <v>6.4805924522960598</v>
          </cell>
          <cell r="Q15">
            <v>6.5798065980924196</v>
          </cell>
          <cell r="R15">
            <v>6.3818384151261904</v>
          </cell>
          <cell r="S15">
            <v>5.8445022775866899</v>
          </cell>
          <cell r="T15">
            <v>6.0270981907635202</v>
          </cell>
          <cell r="U15">
            <v>6.0491633357413201</v>
          </cell>
          <cell r="V15">
            <v>5.8707012286510798</v>
          </cell>
          <cell r="W15">
            <v>6.12567672797603</v>
          </cell>
        </row>
        <row r="16">
          <cell r="A16">
            <v>15</v>
          </cell>
          <cell r="B16" t="str">
            <v>ERCOT Grime Switch</v>
          </cell>
          <cell r="C16" t="str">
            <v>99_AnnualAvg</v>
          </cell>
          <cell r="D16">
            <v>5.9256811888452896</v>
          </cell>
          <cell r="E16">
            <v>5.9099669703094699</v>
          </cell>
          <cell r="F16">
            <v>6.0565778741789602</v>
          </cell>
          <cell r="G16">
            <v>5.6644125812739103</v>
          </cell>
          <cell r="H16">
            <v>5.5104261203544898</v>
          </cell>
          <cell r="I16">
            <v>5.1455525312378096</v>
          </cell>
          <cell r="J16">
            <v>5.4160449943829203</v>
          </cell>
          <cell r="K16">
            <v>5.4321279385382004</v>
          </cell>
          <cell r="L16">
            <v>5.8678600261546503</v>
          </cell>
          <cell r="M16">
            <v>5.7989136963203496</v>
          </cell>
          <cell r="N16">
            <v>5.8352150089753101</v>
          </cell>
          <cell r="O16">
            <v>6.1414487133199103</v>
          </cell>
          <cell r="P16">
            <v>6.3930033610825898</v>
          </cell>
          <cell r="Q16">
            <v>6.48870994347444</v>
          </cell>
          <cell r="R16">
            <v>6.2920390109812496</v>
          </cell>
          <cell r="S16">
            <v>5.7612013034087601</v>
          </cell>
          <cell r="T16">
            <v>5.9449962007590296</v>
          </cell>
          <cell r="U16">
            <v>5.9635952978529598</v>
          </cell>
          <cell r="V16">
            <v>5.7881536615265201</v>
          </cell>
          <cell r="W16">
            <v>6.0412446872791499</v>
          </cell>
        </row>
        <row r="17">
          <cell r="A17">
            <v>16</v>
          </cell>
          <cell r="B17" t="str">
            <v>ERCOT Houston</v>
          </cell>
          <cell r="C17" t="str">
            <v>99_AnnualAvg</v>
          </cell>
          <cell r="D17">
            <v>5.9256811888452896</v>
          </cell>
          <cell r="E17">
            <v>5.9099669703094699</v>
          </cell>
          <cell r="F17">
            <v>6.0565778741789602</v>
          </cell>
          <cell r="G17">
            <v>5.6644125812739103</v>
          </cell>
          <cell r="H17">
            <v>5.5104261203544898</v>
          </cell>
          <cell r="I17">
            <v>5.1455525312378096</v>
          </cell>
          <cell r="J17">
            <v>5.4160449943829203</v>
          </cell>
          <cell r="K17">
            <v>5.4321279385382004</v>
          </cell>
          <cell r="L17">
            <v>5.8678600261546503</v>
          </cell>
          <cell r="M17">
            <v>5.7989136963203496</v>
          </cell>
          <cell r="N17">
            <v>5.8352150089753101</v>
          </cell>
          <cell r="O17">
            <v>6.1414487133199103</v>
          </cell>
          <cell r="P17">
            <v>6.3930033610825898</v>
          </cell>
          <cell r="Q17">
            <v>6.48870994347444</v>
          </cell>
          <cell r="R17">
            <v>6.2920390109812496</v>
          </cell>
          <cell r="S17">
            <v>5.7612013034087601</v>
          </cell>
          <cell r="T17">
            <v>5.9449962007590296</v>
          </cell>
          <cell r="U17">
            <v>5.9635952978529598</v>
          </cell>
          <cell r="V17">
            <v>5.7881536615265201</v>
          </cell>
          <cell r="W17">
            <v>6.0412446872791499</v>
          </cell>
        </row>
        <row r="18">
          <cell r="A18">
            <v>17</v>
          </cell>
          <cell r="B18" t="str">
            <v>ERCOT North</v>
          </cell>
          <cell r="C18" t="str">
            <v>99_AnnualAvg</v>
          </cell>
          <cell r="D18">
            <v>5.7089809592182004</v>
          </cell>
          <cell r="E18">
            <v>5.6664931622272796</v>
          </cell>
          <cell r="F18">
            <v>5.9100887956796102</v>
          </cell>
          <cell r="G18">
            <v>5.5304172151826299</v>
          </cell>
          <cell r="H18">
            <v>5.3861286816576204</v>
          </cell>
          <cell r="I18">
            <v>5.0191716430236397</v>
          </cell>
          <cell r="J18">
            <v>5.2911493351893801</v>
          </cell>
          <cell r="K18">
            <v>5.3004977060227603</v>
          </cell>
          <cell r="L18">
            <v>5.7307123910169704</v>
          </cell>
          <cell r="M18">
            <v>5.6568643338208604</v>
          </cell>
          <cell r="N18">
            <v>5.69443080890305</v>
          </cell>
          <cell r="O18">
            <v>6.0024687842933497</v>
          </cell>
          <cell r="P18">
            <v>6.25421045564444</v>
          </cell>
          <cell r="Q18">
            <v>6.3499684947541999</v>
          </cell>
          <cell r="R18">
            <v>6.1586381319326602</v>
          </cell>
          <cell r="S18">
            <v>5.61843379464616</v>
          </cell>
          <cell r="T18">
            <v>5.8109347717851101</v>
          </cell>
          <cell r="U18">
            <v>5.8297197177584801</v>
          </cell>
          <cell r="V18">
            <v>5.6542798545451003</v>
          </cell>
          <cell r="W18">
            <v>5.9098842057904299</v>
          </cell>
        </row>
        <row r="19">
          <cell r="A19">
            <v>18</v>
          </cell>
          <cell r="B19" t="str">
            <v>ERCOT Rusk Switch</v>
          </cell>
          <cell r="C19" t="str">
            <v>99_AnnualAvg</v>
          </cell>
          <cell r="D19">
            <v>5.9256811888452896</v>
          </cell>
          <cell r="E19">
            <v>5.9099669703094699</v>
          </cell>
          <cell r="F19">
            <v>6.0565778741789602</v>
          </cell>
          <cell r="G19">
            <v>5.6644125812739103</v>
          </cell>
          <cell r="H19">
            <v>5.5104261203544898</v>
          </cell>
          <cell r="I19">
            <v>5.1455525312378096</v>
          </cell>
          <cell r="J19">
            <v>5.4160449943829203</v>
          </cell>
          <cell r="K19">
            <v>5.4321279385382004</v>
          </cell>
          <cell r="L19">
            <v>5.8678600261546503</v>
          </cell>
          <cell r="M19">
            <v>5.7989136963203496</v>
          </cell>
          <cell r="N19">
            <v>5.8352150089753101</v>
          </cell>
          <cell r="O19">
            <v>6.1414487133199103</v>
          </cell>
          <cell r="P19">
            <v>6.3930033610825898</v>
          </cell>
          <cell r="Q19">
            <v>6.48870994347444</v>
          </cell>
          <cell r="R19">
            <v>6.2920390109812496</v>
          </cell>
          <cell r="S19">
            <v>5.7612013034087601</v>
          </cell>
          <cell r="T19">
            <v>5.9449962007590296</v>
          </cell>
          <cell r="U19">
            <v>5.9635952978529598</v>
          </cell>
          <cell r="V19">
            <v>5.7881536615265201</v>
          </cell>
          <cell r="W19">
            <v>6.0412446872791499</v>
          </cell>
        </row>
        <row r="20">
          <cell r="A20">
            <v>19</v>
          </cell>
          <cell r="B20" t="str">
            <v>ERCOT South</v>
          </cell>
          <cell r="C20" t="str">
            <v>99_AnnualAvg</v>
          </cell>
          <cell r="D20">
            <v>5.9390902642675298</v>
          </cell>
          <cell r="E20">
            <v>5.8908723753015204</v>
          </cell>
          <cell r="F20">
            <v>6.0202409213165096</v>
          </cell>
          <cell r="G20">
            <v>5.6270746480961096</v>
          </cell>
          <cell r="H20">
            <v>5.4748560176848597</v>
          </cell>
          <cell r="I20">
            <v>5.11157626647912</v>
          </cell>
          <cell r="J20">
            <v>5.3825986547401596</v>
          </cell>
          <cell r="K20">
            <v>5.3976541213730496</v>
          </cell>
          <cell r="L20">
            <v>5.8324805774207098</v>
          </cell>
          <cell r="M20">
            <v>5.7621360216427098</v>
          </cell>
          <cell r="N20">
            <v>5.7989536369888004</v>
          </cell>
          <cell r="O20">
            <v>6.1037520371097296</v>
          </cell>
          <cell r="P20">
            <v>6.3538694331861496</v>
          </cell>
          <cell r="Q20">
            <v>6.4482255062303997</v>
          </cell>
          <cell r="R20">
            <v>6.2524777976367103</v>
          </cell>
          <cell r="S20">
            <v>5.7243326125307297</v>
          </cell>
          <cell r="T20">
            <v>5.9087766579932</v>
          </cell>
          <cell r="U20">
            <v>5.92641778729263</v>
          </cell>
          <cell r="V20">
            <v>5.7518541384807804</v>
          </cell>
          <cell r="W20">
            <v>6.0043470468042601</v>
          </cell>
        </row>
        <row r="21">
          <cell r="A21">
            <v>20</v>
          </cell>
          <cell r="B21" t="str">
            <v>ERCOT West</v>
          </cell>
          <cell r="C21" t="str">
            <v>99_AnnualAvg</v>
          </cell>
          <cell r="D21">
            <v>5.5572474777934602</v>
          </cell>
          <cell r="E21">
            <v>5.5981152694557803</v>
          </cell>
          <cell r="F21">
            <v>5.7906356612254601</v>
          </cell>
          <cell r="G21">
            <v>5.4160679853584996</v>
          </cell>
          <cell r="H21">
            <v>5.3059636511463202</v>
          </cell>
          <cell r="I21">
            <v>4.9456307896612097</v>
          </cell>
          <cell r="J21">
            <v>5.2662448437333396</v>
          </cell>
          <cell r="K21">
            <v>5.25590870478913</v>
          </cell>
          <cell r="L21">
            <v>5.7011466486605702</v>
          </cell>
          <cell r="M21">
            <v>5.6143449894599202</v>
          </cell>
          <cell r="N21">
            <v>5.6421991218409504</v>
          </cell>
          <cell r="O21">
            <v>5.9482959433779001</v>
          </cell>
          <cell r="P21">
            <v>6.1913658086935799</v>
          </cell>
          <cell r="Q21">
            <v>6.3012525802572998</v>
          </cell>
          <cell r="R21">
            <v>6.1128150909998604</v>
          </cell>
          <cell r="S21">
            <v>5.5239408105544996</v>
          </cell>
          <cell r="T21">
            <v>5.71315735781093</v>
          </cell>
          <cell r="U21">
            <v>5.7392433742521103</v>
          </cell>
          <cell r="V21">
            <v>5.5637259627787996</v>
          </cell>
          <cell r="W21">
            <v>5.8218963279020901</v>
          </cell>
        </row>
        <row r="22">
          <cell r="A22">
            <v>21</v>
          </cell>
          <cell r="B22" t="str">
            <v>ERCOT-East (Northeast)</v>
          </cell>
          <cell r="C22" t="str">
            <v>99_AnnualAvg</v>
          </cell>
          <cell r="D22">
            <v>5.8804563802039302</v>
          </cell>
          <cell r="E22">
            <v>5.8322414134383704</v>
          </cell>
          <cell r="F22">
            <v>6.0660274500232498</v>
          </cell>
          <cell r="G22">
            <v>5.6906269548819397</v>
          </cell>
          <cell r="H22">
            <v>5.5367548110187697</v>
          </cell>
          <cell r="I22">
            <v>5.1705999573930699</v>
          </cell>
          <cell r="J22">
            <v>5.4406976757456302</v>
          </cell>
          <cell r="K22">
            <v>5.4572838643175201</v>
          </cell>
          <cell r="L22">
            <v>5.8932820715991996</v>
          </cell>
          <cell r="M22">
            <v>5.8232516099406801</v>
          </cell>
          <cell r="N22">
            <v>5.8592467846785201</v>
          </cell>
          <cell r="O22">
            <v>6.1649949711485501</v>
          </cell>
          <cell r="P22">
            <v>6.4166646908153204</v>
          </cell>
          <cell r="Q22">
            <v>6.5150507258931398</v>
          </cell>
          <cell r="R22">
            <v>6.3178605529854197</v>
          </cell>
          <cell r="S22">
            <v>5.7752278674166604</v>
          </cell>
          <cell r="T22">
            <v>5.9585082581221203</v>
          </cell>
          <cell r="U22">
            <v>5.9760793004610804</v>
          </cell>
          <cell r="V22">
            <v>5.7952699715494704</v>
          </cell>
          <cell r="W22">
            <v>6.0496334465657498</v>
          </cell>
        </row>
        <row r="23">
          <cell r="A23">
            <v>22</v>
          </cell>
          <cell r="B23" t="str">
            <v>FC_SJ</v>
          </cell>
          <cell r="C23" t="str">
            <v>99_AnnualAvg</v>
          </cell>
          <cell r="D23">
            <v>5.3187107417897801</v>
          </cell>
          <cell r="E23">
            <v>5.2776330151605801</v>
          </cell>
          <cell r="F23">
            <v>5.5809744700304504</v>
          </cell>
          <cell r="G23">
            <v>5.1832493003203597</v>
          </cell>
          <cell r="H23">
            <v>5.0766135839977702</v>
          </cell>
          <cell r="I23">
            <v>4.7159050685909296</v>
          </cell>
          <cell r="J23">
            <v>5.0615512839839596</v>
          </cell>
          <cell r="K23">
            <v>5.0377708271049704</v>
          </cell>
          <cell r="L23">
            <v>5.4919481069837399</v>
          </cell>
          <cell r="M23">
            <v>5.4077791229521202</v>
          </cell>
          <cell r="N23">
            <v>5.4530545959509302</v>
          </cell>
          <cell r="O23">
            <v>5.7604482617276904</v>
          </cell>
          <cell r="P23">
            <v>6.0018942690045201</v>
          </cell>
          <cell r="Q23">
            <v>6.1231291804820396</v>
          </cell>
          <cell r="R23">
            <v>5.9421481267143799</v>
          </cell>
          <cell r="S23">
            <v>5.3484318258153296</v>
          </cell>
          <cell r="T23">
            <v>5.5495141159495898</v>
          </cell>
          <cell r="U23">
            <v>5.59326776262174</v>
          </cell>
          <cell r="V23">
            <v>5.4252592869604204</v>
          </cell>
          <cell r="W23">
            <v>5.7000153247071603</v>
          </cell>
        </row>
        <row r="24">
          <cell r="A24">
            <v>23</v>
          </cell>
          <cell r="B24" t="str">
            <v>Florida</v>
          </cell>
          <cell r="C24" t="str">
            <v>99_AnnualAvg</v>
          </cell>
          <cell r="D24">
            <v>6.8617208357095496</v>
          </cell>
          <cell r="E24">
            <v>6.8633168498503396</v>
          </cell>
          <cell r="F24">
            <v>6.9509767458562104</v>
          </cell>
          <cell r="G24">
            <v>6.37513232914967</v>
          </cell>
          <cell r="H24">
            <v>7.1193610110329999</v>
          </cell>
          <cell r="I24">
            <v>5.6500820285743698</v>
          </cell>
          <cell r="J24">
            <v>5.91906639661656</v>
          </cell>
          <cell r="K24">
            <v>5.9851339371586603</v>
          </cell>
          <cell r="L24">
            <v>6.4825520993146597</v>
          </cell>
          <cell r="M24">
            <v>6.3619174548145896</v>
          </cell>
          <cell r="N24">
            <v>6.4000792034916101</v>
          </cell>
          <cell r="O24">
            <v>6.7307833732663402</v>
          </cell>
          <cell r="P24">
            <v>7.0200549573287097</v>
          </cell>
          <cell r="Q24">
            <v>7.1679758151301103</v>
          </cell>
          <cell r="R24">
            <v>7.08880415613634</v>
          </cell>
          <cell r="S24">
            <v>7.0148629306526198</v>
          </cell>
          <cell r="T24">
            <v>6.4879332527780997</v>
          </cell>
          <cell r="U24">
            <v>6.5260791984976798</v>
          </cell>
          <cell r="V24">
            <v>6.3044498998851903</v>
          </cell>
          <cell r="W24">
            <v>6.57093236798835</v>
          </cell>
        </row>
        <row r="25">
          <cell r="A25">
            <v>24</v>
          </cell>
          <cell r="B25" t="str">
            <v>Florida-Gulfstream</v>
          </cell>
          <cell r="C25" t="str">
            <v>99_AnnualAvg</v>
          </cell>
          <cell r="D25">
            <v>6.8617208357095496</v>
          </cell>
          <cell r="E25">
            <v>6.8633168498503396</v>
          </cell>
          <cell r="F25">
            <v>6.9509767458562104</v>
          </cell>
          <cell r="G25">
            <v>6.37513232914967</v>
          </cell>
          <cell r="H25">
            <v>7.1193610110329999</v>
          </cell>
          <cell r="I25">
            <v>5.6500820285743698</v>
          </cell>
          <cell r="J25">
            <v>5.91906639661656</v>
          </cell>
          <cell r="K25">
            <v>5.9851339371586603</v>
          </cell>
          <cell r="L25">
            <v>6.4825520993146597</v>
          </cell>
          <cell r="M25">
            <v>6.3619174548145896</v>
          </cell>
          <cell r="N25">
            <v>6.4000792034916101</v>
          </cell>
          <cell r="O25">
            <v>6.7307833732663402</v>
          </cell>
          <cell r="P25">
            <v>7.0200549573287097</v>
          </cell>
          <cell r="Q25">
            <v>7.1679758151301103</v>
          </cell>
          <cell r="R25">
            <v>7.08880415613634</v>
          </cell>
          <cell r="S25">
            <v>7.0148629306526198</v>
          </cell>
          <cell r="T25">
            <v>6.4879332527780997</v>
          </cell>
          <cell r="U25">
            <v>6.5260791984976798</v>
          </cell>
          <cell r="V25">
            <v>6.3044498998851903</v>
          </cell>
          <cell r="W25">
            <v>6.57093236798835</v>
          </cell>
        </row>
        <row r="26">
          <cell r="A26">
            <v>25</v>
          </cell>
          <cell r="B26" t="str">
            <v>Homer City</v>
          </cell>
          <cell r="C26" t="str">
            <v>99_AnnualAvg</v>
          </cell>
          <cell r="D26">
            <v>6.8151962630055296</v>
          </cell>
          <cell r="E26">
            <v>6.8078817855320297</v>
          </cell>
          <cell r="F26">
            <v>6.8893957265253896</v>
          </cell>
          <cell r="G26">
            <v>6.1759142995641403</v>
          </cell>
          <cell r="H26">
            <v>5.9799360809999103</v>
          </cell>
          <cell r="I26">
            <v>5.6554646019813202</v>
          </cell>
          <cell r="J26">
            <v>5.9305928709104396</v>
          </cell>
          <cell r="K26">
            <v>5.9676983324707402</v>
          </cell>
          <cell r="L26">
            <v>6.4657887736604804</v>
          </cell>
          <cell r="M26">
            <v>6.4276640475570304</v>
          </cell>
          <cell r="N26">
            <v>6.4829224798309504</v>
          </cell>
          <cell r="O26">
            <v>6.78167124450614</v>
          </cell>
          <cell r="P26">
            <v>7.0438897169444097</v>
          </cell>
          <cell r="Q26">
            <v>7.15582423693313</v>
          </cell>
          <cell r="R26">
            <v>6.9824833386349798</v>
          </cell>
          <cell r="S26">
            <v>6.3963572482805899</v>
          </cell>
          <cell r="T26">
            <v>6.5328930943406203</v>
          </cell>
          <cell r="U26">
            <v>6.5719643235991798</v>
          </cell>
          <cell r="V26">
            <v>6.4061506332655602</v>
          </cell>
          <cell r="W26">
            <v>6.6564513592430803</v>
          </cell>
        </row>
        <row r="27">
          <cell r="A27">
            <v>26</v>
          </cell>
          <cell r="B27" t="str">
            <v>ILMO</v>
          </cell>
          <cell r="C27" t="str">
            <v>99_AnnualAvg</v>
          </cell>
          <cell r="D27">
            <v>5.9807696629571101</v>
          </cell>
          <cell r="E27">
            <v>6.0728802016946899</v>
          </cell>
          <cell r="F27">
            <v>6.5364930169200299</v>
          </cell>
          <cell r="G27">
            <v>5.8722868055771196</v>
          </cell>
          <cell r="H27">
            <v>5.6965513924947597</v>
          </cell>
          <cell r="I27">
            <v>5.3577746371792099</v>
          </cell>
          <cell r="J27">
            <v>5.6364895626726597</v>
          </cell>
          <cell r="K27">
            <v>5.6599090825565801</v>
          </cell>
          <cell r="L27">
            <v>6.1335271360548003</v>
          </cell>
          <cell r="M27">
            <v>6.0739749642467604</v>
          </cell>
          <cell r="N27">
            <v>6.1081202418496403</v>
          </cell>
          <cell r="O27">
            <v>6.4179439702418097</v>
          </cell>
          <cell r="P27">
            <v>6.67411376251449</v>
          </cell>
          <cell r="Q27">
            <v>6.7889425676151296</v>
          </cell>
          <cell r="R27">
            <v>6.60280549853882</v>
          </cell>
          <cell r="S27">
            <v>5.9440010827730303</v>
          </cell>
          <cell r="T27">
            <v>6.1198233109007196</v>
          </cell>
          <cell r="U27">
            <v>6.1497124812555599</v>
          </cell>
          <cell r="V27">
            <v>5.8845582420386302</v>
          </cell>
          <cell r="W27">
            <v>6.1721848193577804</v>
          </cell>
        </row>
        <row r="28">
          <cell r="A28">
            <v>27</v>
          </cell>
          <cell r="B28" t="str">
            <v>ILMO - Iowa</v>
          </cell>
          <cell r="C28" t="str">
            <v>99_AnnualAvg</v>
          </cell>
          <cell r="D28">
            <v>5.8537285181935799</v>
          </cell>
          <cell r="E28">
            <v>5.8570843750911701</v>
          </cell>
          <cell r="F28">
            <v>6.1150720127248697</v>
          </cell>
          <cell r="G28">
            <v>5.6628463759244196</v>
          </cell>
          <cell r="H28">
            <v>5.5798142433952203</v>
          </cell>
          <cell r="I28">
            <v>5.2489830106182298</v>
          </cell>
          <cell r="J28">
            <v>5.5527578584667099</v>
          </cell>
          <cell r="K28">
            <v>5.5686815687920204</v>
          </cell>
          <cell r="L28">
            <v>6.06552231563027</v>
          </cell>
          <cell r="M28">
            <v>5.9788819872084398</v>
          </cell>
          <cell r="N28">
            <v>5.9807928466189999</v>
          </cell>
          <cell r="O28">
            <v>6.3328651757432102</v>
          </cell>
          <cell r="P28">
            <v>6.5859277711486897</v>
          </cell>
          <cell r="Q28">
            <v>6.7100756453939603</v>
          </cell>
          <cell r="R28">
            <v>6.5271865661348203</v>
          </cell>
          <cell r="S28">
            <v>5.8013609972194002</v>
          </cell>
          <cell r="T28">
            <v>5.9878399699855596</v>
          </cell>
          <cell r="U28">
            <v>6.0186022212779999</v>
          </cell>
          <cell r="V28">
            <v>5.7592994377615199</v>
          </cell>
          <cell r="W28">
            <v>6.05075065648023</v>
          </cell>
        </row>
        <row r="29">
          <cell r="A29">
            <v>28</v>
          </cell>
          <cell r="B29" t="str">
            <v>ILMO/COMED - Illinois</v>
          </cell>
          <cell r="C29" t="str">
            <v>99_AnnualAvg</v>
          </cell>
          <cell r="D29">
            <v>6.0806941728599702</v>
          </cell>
          <cell r="E29">
            <v>6.1588729557082296</v>
          </cell>
          <cell r="F29">
            <v>6.5440039311549896</v>
          </cell>
          <cell r="G29">
            <v>5.8834852996146196</v>
          </cell>
          <cell r="H29">
            <v>5.7214169525183696</v>
          </cell>
          <cell r="I29">
            <v>5.3914375836460904</v>
          </cell>
          <cell r="J29">
            <v>5.6805956152123001</v>
          </cell>
          <cell r="K29">
            <v>5.7050338001443501</v>
          </cell>
          <cell r="L29">
            <v>6.1937027335743302</v>
          </cell>
          <cell r="M29">
            <v>6.1269047020672902</v>
          </cell>
          <cell r="N29">
            <v>6.1483026865926496</v>
          </cell>
          <cell r="O29">
            <v>6.4698913338903603</v>
          </cell>
          <cell r="P29">
            <v>6.7259155207022996</v>
          </cell>
          <cell r="Q29">
            <v>6.84651689156009</v>
          </cell>
          <cell r="R29">
            <v>6.6612097179095802</v>
          </cell>
          <cell r="S29">
            <v>5.9518237114583803</v>
          </cell>
          <cell r="T29">
            <v>6.1300183855611197</v>
          </cell>
          <cell r="U29">
            <v>6.1602143330022701</v>
          </cell>
          <cell r="V29">
            <v>5.87563424757513</v>
          </cell>
          <cell r="W29">
            <v>6.1655441928116499</v>
          </cell>
        </row>
        <row r="30">
          <cell r="A30">
            <v>29</v>
          </cell>
          <cell r="B30" t="str">
            <v>LILCO</v>
          </cell>
          <cell r="C30" t="str">
            <v>99_AnnualAvg</v>
          </cell>
          <cell r="D30">
            <v>6.87055646393177</v>
          </cell>
          <cell r="E30">
            <v>7.18893206440237</v>
          </cell>
          <cell r="F30">
            <v>7.5508987869064397</v>
          </cell>
          <cell r="G30">
            <v>6.5020448248810796</v>
          </cell>
          <cell r="H30">
            <v>6.2645669185492796</v>
          </cell>
          <cell r="I30">
            <v>5.9952366013787302</v>
          </cell>
          <cell r="J30">
            <v>6.2514691834750096</v>
          </cell>
          <cell r="K30">
            <v>6.2797738040878599</v>
          </cell>
          <cell r="L30">
            <v>6.7904610500967202</v>
          </cell>
          <cell r="M30">
            <v>6.7573117689785303</v>
          </cell>
          <cell r="N30">
            <v>6.8191837541709299</v>
          </cell>
          <cell r="O30">
            <v>7.0499255187963801</v>
          </cell>
          <cell r="P30">
            <v>7.3092780132547102</v>
          </cell>
          <cell r="Q30">
            <v>7.4114794813812397</v>
          </cell>
          <cell r="R30">
            <v>7.25748162805756</v>
          </cell>
          <cell r="S30">
            <v>6.6533302268297998</v>
          </cell>
          <cell r="T30">
            <v>6.8245862412031197</v>
          </cell>
          <cell r="U30">
            <v>6.8408728885489598</v>
          </cell>
          <cell r="V30">
            <v>6.71314764002903</v>
          </cell>
          <cell r="W30">
            <v>7.0001615036989904</v>
          </cell>
        </row>
        <row r="31">
          <cell r="A31">
            <v>30</v>
          </cell>
          <cell r="B31" t="str">
            <v>Manitoba</v>
          </cell>
          <cell r="C31" t="str">
            <v>99_AnnualAvg</v>
          </cell>
          <cell r="D31">
            <v>5.57137260093526</v>
          </cell>
          <cell r="E31">
            <v>5.65474012359374</v>
          </cell>
          <cell r="F31">
            <v>6.3025714641527903</v>
          </cell>
          <cell r="G31">
            <v>5.7487150071394604</v>
          </cell>
          <cell r="H31">
            <v>5.60925194544871</v>
          </cell>
          <cell r="I31">
            <v>5.2972763456485401</v>
          </cell>
          <cell r="J31">
            <v>5.5952993958715096</v>
          </cell>
          <cell r="K31">
            <v>5.6191594774037101</v>
          </cell>
          <cell r="L31">
            <v>6.1115330919804798</v>
          </cell>
          <cell r="M31">
            <v>6.0451310757700103</v>
          </cell>
          <cell r="N31">
            <v>6.0830752350640402</v>
          </cell>
          <cell r="O31">
            <v>6.3671934686834</v>
          </cell>
          <cell r="P31">
            <v>6.6158509600953099</v>
          </cell>
          <cell r="Q31">
            <v>6.7313980185600499</v>
          </cell>
          <cell r="R31">
            <v>6.5531863466661697</v>
          </cell>
          <cell r="S31">
            <v>5.84492200965291</v>
          </cell>
          <cell r="T31">
            <v>6.0544639645735003</v>
          </cell>
          <cell r="U31">
            <v>6.09427402352709</v>
          </cell>
          <cell r="V31">
            <v>5.8701278629506799</v>
          </cell>
          <cell r="W31">
            <v>6.1718241135456298</v>
          </cell>
        </row>
        <row r="32">
          <cell r="A32">
            <v>31</v>
          </cell>
          <cell r="B32" t="str">
            <v>MAPP</v>
          </cell>
          <cell r="C32" t="str">
            <v>99_AnnualAvg</v>
          </cell>
          <cell r="D32">
            <v>6.0850678030591698</v>
          </cell>
          <cell r="E32">
            <v>6.04945727821113</v>
          </cell>
          <cell r="F32">
            <v>6.35314607981819</v>
          </cell>
          <cell r="G32">
            <v>5.7929959929971204</v>
          </cell>
          <cell r="H32">
            <v>5.66969648311981</v>
          </cell>
          <cell r="I32">
            <v>5.3410105410321398</v>
          </cell>
          <cell r="J32">
            <v>5.6443613343252004</v>
          </cell>
          <cell r="K32">
            <v>5.6642655828865802</v>
          </cell>
          <cell r="L32">
            <v>6.1630612865001897</v>
          </cell>
          <cell r="M32">
            <v>6.0881499181526104</v>
          </cell>
          <cell r="N32">
            <v>6.0918815931080399</v>
          </cell>
          <cell r="O32">
            <v>6.4334572773866201</v>
          </cell>
          <cell r="P32">
            <v>6.6899708483945499</v>
          </cell>
          <cell r="Q32">
            <v>6.8128214528751103</v>
          </cell>
          <cell r="R32">
            <v>6.6349028234822596</v>
          </cell>
          <cell r="S32">
            <v>5.9052638982047903</v>
          </cell>
          <cell r="T32">
            <v>6.0892081021590503</v>
          </cell>
          <cell r="U32">
            <v>6.1249375394724401</v>
          </cell>
          <cell r="V32">
            <v>5.8679104913984101</v>
          </cell>
          <cell r="W32">
            <v>6.1621921520188003</v>
          </cell>
        </row>
        <row r="33">
          <cell r="A33">
            <v>32</v>
          </cell>
          <cell r="B33" t="str">
            <v>MAPP - Iowa</v>
          </cell>
          <cell r="C33" t="str">
            <v>99_AnnualAvg</v>
          </cell>
          <cell r="D33">
            <v>5.8537285181935799</v>
          </cell>
          <cell r="E33">
            <v>5.8570843750911701</v>
          </cell>
          <cell r="F33">
            <v>6.1150720127248697</v>
          </cell>
          <cell r="G33">
            <v>5.6628463759244196</v>
          </cell>
          <cell r="H33">
            <v>5.5798142433952203</v>
          </cell>
          <cell r="I33">
            <v>5.2489830106182298</v>
          </cell>
          <cell r="J33">
            <v>5.5527578584667099</v>
          </cell>
          <cell r="K33">
            <v>5.5686815687920204</v>
          </cell>
          <cell r="L33">
            <v>6.06552231563027</v>
          </cell>
          <cell r="M33">
            <v>5.9788819872084398</v>
          </cell>
          <cell r="N33">
            <v>5.9807928466189999</v>
          </cell>
          <cell r="O33">
            <v>6.3328651757432102</v>
          </cell>
          <cell r="P33">
            <v>6.5859277711486897</v>
          </cell>
          <cell r="Q33">
            <v>6.7100756453939603</v>
          </cell>
          <cell r="R33">
            <v>6.5271865661348203</v>
          </cell>
          <cell r="S33">
            <v>5.8013609972194002</v>
          </cell>
          <cell r="T33">
            <v>5.9878399699855596</v>
          </cell>
          <cell r="U33">
            <v>6.0186022212779999</v>
          </cell>
          <cell r="V33">
            <v>5.7592994377615199</v>
          </cell>
          <cell r="W33">
            <v>6.05075065648023</v>
          </cell>
        </row>
        <row r="34">
          <cell r="A34">
            <v>33</v>
          </cell>
          <cell r="B34" t="str">
            <v>MAPP - Minnesota</v>
          </cell>
          <cell r="C34" t="str">
            <v>99_AnnualAvg</v>
          </cell>
          <cell r="D34">
            <v>6.0850678030591698</v>
          </cell>
          <cell r="E34">
            <v>6.04945727821113</v>
          </cell>
          <cell r="F34">
            <v>6.35314607981819</v>
          </cell>
          <cell r="G34">
            <v>5.7929959929971204</v>
          </cell>
          <cell r="H34">
            <v>5.66969648311981</v>
          </cell>
          <cell r="I34">
            <v>5.3410105410321398</v>
          </cell>
          <cell r="J34">
            <v>5.6443613343252004</v>
          </cell>
          <cell r="K34">
            <v>5.6642655828865802</v>
          </cell>
          <cell r="L34">
            <v>6.1630612865001897</v>
          </cell>
          <cell r="M34">
            <v>6.0881499181526104</v>
          </cell>
          <cell r="N34">
            <v>6.0918815931080399</v>
          </cell>
          <cell r="O34">
            <v>6.4334572773866201</v>
          </cell>
          <cell r="P34">
            <v>6.6899708483945499</v>
          </cell>
          <cell r="Q34">
            <v>6.8128214528751103</v>
          </cell>
          <cell r="R34">
            <v>6.6349028234822596</v>
          </cell>
          <cell r="S34">
            <v>5.9052638982047903</v>
          </cell>
          <cell r="T34">
            <v>6.0892081021590503</v>
          </cell>
          <cell r="U34">
            <v>6.1249375394724401</v>
          </cell>
          <cell r="V34">
            <v>5.8679104913984101</v>
          </cell>
          <cell r="W34">
            <v>6.1621921520188003</v>
          </cell>
        </row>
        <row r="35">
          <cell r="A35">
            <v>34</v>
          </cell>
          <cell r="B35" t="str">
            <v>MAPP - North Dakota</v>
          </cell>
          <cell r="C35" t="str">
            <v>99_AnnualAvg</v>
          </cell>
          <cell r="D35">
            <v>4.9411425593742004</v>
          </cell>
          <cell r="E35">
            <v>4.4133932244852598</v>
          </cell>
          <cell r="F35">
            <v>6.0461519464961402</v>
          </cell>
          <cell r="G35">
            <v>5.5885094540134297</v>
          </cell>
          <cell r="H35">
            <v>5.5097001240076802</v>
          </cell>
          <cell r="I35">
            <v>5.1819273909651598</v>
          </cell>
          <cell r="J35">
            <v>5.4845427694607398</v>
          </cell>
          <cell r="K35">
            <v>5.4958520187402504</v>
          </cell>
          <cell r="L35">
            <v>5.9893509763428296</v>
          </cell>
          <cell r="M35">
            <v>5.8973325268179897</v>
          </cell>
          <cell r="N35">
            <v>5.8995422662391199</v>
          </cell>
          <cell r="O35">
            <v>6.2491656266180398</v>
          </cell>
          <cell r="P35">
            <v>6.4970750375449002</v>
          </cell>
          <cell r="Q35">
            <v>6.6169125591614097</v>
          </cell>
          <cell r="R35">
            <v>6.4354369120270301</v>
          </cell>
          <cell r="S35">
            <v>5.7131603879250603</v>
          </cell>
          <cell r="T35">
            <v>5.9032448255852596</v>
          </cell>
          <cell r="U35">
            <v>5.9321665669019996</v>
          </cell>
          <cell r="V35">
            <v>5.6744206576799696</v>
          </cell>
          <cell r="W35">
            <v>5.9661247861706999</v>
          </cell>
        </row>
        <row r="36">
          <cell r="A36">
            <v>35</v>
          </cell>
          <cell r="B36" t="str">
            <v>MAPP/RMA - South Dakota</v>
          </cell>
          <cell r="C36" t="str">
            <v>99_AnnualAvg</v>
          </cell>
          <cell r="D36">
            <v>4.9411425593742004</v>
          </cell>
          <cell r="E36">
            <v>4.4133932244852598</v>
          </cell>
          <cell r="F36">
            <v>6.0461519464961402</v>
          </cell>
          <cell r="G36">
            <v>5.5885094540134297</v>
          </cell>
          <cell r="H36">
            <v>5.5097001240076802</v>
          </cell>
          <cell r="I36">
            <v>5.1819273909651598</v>
          </cell>
          <cell r="J36">
            <v>5.4845427694607398</v>
          </cell>
          <cell r="K36">
            <v>5.4958520187402504</v>
          </cell>
          <cell r="L36">
            <v>5.9893509763428296</v>
          </cell>
          <cell r="M36">
            <v>5.8973325268179897</v>
          </cell>
          <cell r="N36">
            <v>5.8995422662391199</v>
          </cell>
          <cell r="O36">
            <v>6.2491656266180398</v>
          </cell>
          <cell r="P36">
            <v>6.4970750375449002</v>
          </cell>
          <cell r="Q36">
            <v>6.6169125591614097</v>
          </cell>
          <cell r="R36">
            <v>6.4354369120270301</v>
          </cell>
          <cell r="S36">
            <v>5.7131603879250603</v>
          </cell>
          <cell r="T36">
            <v>5.9032448255852596</v>
          </cell>
          <cell r="U36">
            <v>5.9321665669019996</v>
          </cell>
          <cell r="V36">
            <v>5.6744206576799696</v>
          </cell>
          <cell r="W36">
            <v>5.9661247861706999</v>
          </cell>
        </row>
        <row r="37">
          <cell r="A37">
            <v>36</v>
          </cell>
          <cell r="B37" t="str">
            <v>MECS</v>
          </cell>
          <cell r="C37" t="str">
            <v>99_AnnualAvg</v>
          </cell>
          <cell r="D37">
            <v>6.29344055804102</v>
          </cell>
          <cell r="E37">
            <v>6.3753798018257903</v>
          </cell>
          <cell r="F37">
            <v>6.7105144512963202</v>
          </cell>
          <cell r="G37">
            <v>6.0294550284731496</v>
          </cell>
          <cell r="H37">
            <v>5.8558202733578097</v>
          </cell>
          <cell r="I37">
            <v>5.5296547015878597</v>
          </cell>
          <cell r="J37">
            <v>5.8158405021357504</v>
          </cell>
          <cell r="K37">
            <v>5.8495304260305598</v>
          </cell>
          <cell r="L37">
            <v>6.3465210992410803</v>
          </cell>
          <cell r="M37">
            <v>6.2948244903847597</v>
          </cell>
          <cell r="N37">
            <v>6.3363884406089097</v>
          </cell>
          <cell r="O37">
            <v>6.6360722466219704</v>
          </cell>
          <cell r="P37">
            <v>6.8943480666280204</v>
          </cell>
          <cell r="Q37">
            <v>7.0187568728467404</v>
          </cell>
          <cell r="R37">
            <v>6.8332949144458404</v>
          </cell>
          <cell r="S37">
            <v>6.2086783549832303</v>
          </cell>
          <cell r="T37">
            <v>6.3553620139938003</v>
          </cell>
          <cell r="U37">
            <v>6.3894413898127</v>
          </cell>
          <cell r="V37">
            <v>6.2217499342830802</v>
          </cell>
          <cell r="W37">
            <v>6.4740447310459901</v>
          </cell>
        </row>
        <row r="38">
          <cell r="A38">
            <v>37</v>
          </cell>
          <cell r="B38" t="str">
            <v>MOKAN</v>
          </cell>
          <cell r="C38" t="str">
            <v>99_AnnualAvg</v>
          </cell>
          <cell r="D38">
            <v>5.5394699488168602</v>
          </cell>
          <cell r="E38">
            <v>5.4843245837362797</v>
          </cell>
          <cell r="F38">
            <v>5.7396722468475598</v>
          </cell>
          <cell r="G38">
            <v>5.4547713665417898</v>
          </cell>
          <cell r="H38">
            <v>5.3740441154156304</v>
          </cell>
          <cell r="I38">
            <v>5.0147928491188098</v>
          </cell>
          <cell r="J38">
            <v>5.3298826890132904</v>
          </cell>
          <cell r="K38">
            <v>5.3289481321574499</v>
          </cell>
          <cell r="L38">
            <v>5.7738873832655004</v>
          </cell>
          <cell r="M38">
            <v>5.6939146566403398</v>
          </cell>
          <cell r="N38">
            <v>5.7148038276130899</v>
          </cell>
          <cell r="O38">
            <v>6.0278692213877703</v>
          </cell>
          <cell r="P38">
            <v>6.2744999634289904</v>
          </cell>
          <cell r="Q38">
            <v>6.3883558579067401</v>
          </cell>
          <cell r="R38">
            <v>6.1960891660487496</v>
          </cell>
          <cell r="S38">
            <v>5.5717169385109502</v>
          </cell>
          <cell r="T38">
            <v>5.7671589942844497</v>
          </cell>
          <cell r="U38">
            <v>5.7916251908740204</v>
          </cell>
          <cell r="V38">
            <v>5.5573387630279498</v>
          </cell>
          <cell r="W38">
            <v>5.8437108721514504</v>
          </cell>
        </row>
        <row r="39">
          <cell r="A39">
            <v>38</v>
          </cell>
          <cell r="B39" t="str">
            <v>Montana</v>
          </cell>
          <cell r="C39" t="str">
            <v>99_AnnualAvg</v>
          </cell>
          <cell r="D39">
            <v>4.9133139886200796</v>
          </cell>
          <cell r="E39">
            <v>4.3705763605162096</v>
          </cell>
          <cell r="F39">
            <v>5.9328593241796899</v>
          </cell>
          <cell r="G39">
            <v>5.3969897407922902</v>
          </cell>
          <cell r="H39">
            <v>5.3041549827203403</v>
          </cell>
          <cell r="I39">
            <v>5.1014789388389303</v>
          </cell>
          <cell r="J39">
            <v>5.34204012289789</v>
          </cell>
          <cell r="K39">
            <v>5.1224584552575001</v>
          </cell>
          <cell r="L39">
            <v>5.4634543679535197</v>
          </cell>
          <cell r="M39">
            <v>5.5436332200776199</v>
          </cell>
          <cell r="N39">
            <v>5.5343445793447499</v>
          </cell>
          <cell r="O39">
            <v>5.9789319692249201</v>
          </cell>
          <cell r="P39">
            <v>6.2024807828073598</v>
          </cell>
          <cell r="Q39">
            <v>6.1230901118189802</v>
          </cell>
          <cell r="R39">
            <v>5.9107284265585802</v>
          </cell>
          <cell r="S39">
            <v>5.3337735562952204</v>
          </cell>
          <cell r="T39">
            <v>5.4681864676170298</v>
          </cell>
          <cell r="U39">
            <v>5.5624407073561599</v>
          </cell>
          <cell r="V39">
            <v>5.3496749777535104</v>
          </cell>
          <cell r="W39">
            <v>5.6003449540528702</v>
          </cell>
        </row>
        <row r="40">
          <cell r="A40">
            <v>39</v>
          </cell>
          <cell r="B40" t="str">
            <v>NEPOOL - CT</v>
          </cell>
          <cell r="C40" t="str">
            <v>99_AnnualAvg</v>
          </cell>
          <cell r="D40">
            <v>6.87055646393177</v>
          </cell>
          <cell r="E40">
            <v>7.18893206440237</v>
          </cell>
          <cell r="F40">
            <v>7.5508987869064397</v>
          </cell>
          <cell r="G40">
            <v>6.5020448248810796</v>
          </cell>
          <cell r="H40">
            <v>6.2645669185492796</v>
          </cell>
          <cell r="I40">
            <v>5.9952366013787302</v>
          </cell>
          <cell r="J40">
            <v>6.2514691834750096</v>
          </cell>
          <cell r="K40">
            <v>6.2797738040878599</v>
          </cell>
          <cell r="L40">
            <v>6.7904610500967202</v>
          </cell>
          <cell r="M40">
            <v>6.7573117689785303</v>
          </cell>
          <cell r="N40">
            <v>6.8191837541709299</v>
          </cell>
          <cell r="O40">
            <v>7.0499255187963801</v>
          </cell>
          <cell r="P40">
            <v>7.3092780132547102</v>
          </cell>
          <cell r="Q40">
            <v>7.4114794813812397</v>
          </cell>
          <cell r="R40">
            <v>7.25748162805756</v>
          </cell>
          <cell r="S40">
            <v>6.6533302268297998</v>
          </cell>
          <cell r="T40">
            <v>6.8245862412031197</v>
          </cell>
          <cell r="U40">
            <v>6.8408728885489598</v>
          </cell>
          <cell r="V40">
            <v>6.71314764002903</v>
          </cell>
          <cell r="W40">
            <v>7.0001615036989904</v>
          </cell>
        </row>
        <row r="41">
          <cell r="A41">
            <v>40</v>
          </cell>
          <cell r="B41" t="str">
            <v>NEPOOL - MA</v>
          </cell>
          <cell r="C41" t="str">
            <v>99_AnnualAvg</v>
          </cell>
          <cell r="D41">
            <v>6.87055646393177</v>
          </cell>
          <cell r="E41">
            <v>7.18893206440237</v>
          </cell>
          <cell r="F41">
            <v>7.5508987869064397</v>
          </cell>
          <cell r="G41">
            <v>6.5020448248810796</v>
          </cell>
          <cell r="H41">
            <v>6.2645669185492796</v>
          </cell>
          <cell r="I41">
            <v>5.9952366013787302</v>
          </cell>
          <cell r="J41">
            <v>6.2514691834750096</v>
          </cell>
          <cell r="K41">
            <v>6.2797738040878599</v>
          </cell>
          <cell r="L41">
            <v>6.7904610500967202</v>
          </cell>
          <cell r="M41">
            <v>6.7573117689785303</v>
          </cell>
          <cell r="N41">
            <v>6.8191837541709299</v>
          </cell>
          <cell r="O41">
            <v>7.0499255187963801</v>
          </cell>
          <cell r="P41">
            <v>7.3092780132547102</v>
          </cell>
          <cell r="Q41">
            <v>7.4114794813812397</v>
          </cell>
          <cell r="R41">
            <v>7.25748162805756</v>
          </cell>
          <cell r="S41">
            <v>6.6533302268297998</v>
          </cell>
          <cell r="T41">
            <v>6.8245862412031197</v>
          </cell>
          <cell r="U41">
            <v>6.8408728885489598</v>
          </cell>
          <cell r="V41">
            <v>6.71314764002903</v>
          </cell>
          <cell r="W41">
            <v>7.0001615036989904</v>
          </cell>
        </row>
        <row r="42">
          <cell r="A42">
            <v>41</v>
          </cell>
          <cell r="B42" t="str">
            <v>NEPOOL - MA - SEMA</v>
          </cell>
          <cell r="C42" t="str">
            <v>99_AnnualAvg</v>
          </cell>
          <cell r="D42">
            <v>6.87055646393177</v>
          </cell>
          <cell r="E42">
            <v>7.18893206440237</v>
          </cell>
          <cell r="F42">
            <v>7.5508987869064397</v>
          </cell>
          <cell r="G42">
            <v>6.5020448248810796</v>
          </cell>
          <cell r="H42">
            <v>6.2645669185492796</v>
          </cell>
          <cell r="I42">
            <v>5.9952366013787302</v>
          </cell>
          <cell r="J42">
            <v>6.2514691834750096</v>
          </cell>
          <cell r="K42">
            <v>6.2797738040878599</v>
          </cell>
          <cell r="L42">
            <v>6.7904610500967202</v>
          </cell>
          <cell r="M42">
            <v>6.7573117689785303</v>
          </cell>
          <cell r="N42">
            <v>6.8191837541709299</v>
          </cell>
          <cell r="O42">
            <v>7.0499255187963801</v>
          </cell>
          <cell r="P42">
            <v>7.3092780132547102</v>
          </cell>
          <cell r="Q42">
            <v>7.4114794813812397</v>
          </cell>
          <cell r="R42">
            <v>7.25748162805756</v>
          </cell>
          <cell r="S42">
            <v>6.6533302268297998</v>
          </cell>
          <cell r="T42">
            <v>6.8245862412031197</v>
          </cell>
          <cell r="U42">
            <v>6.8408728885489598</v>
          </cell>
          <cell r="V42">
            <v>6.71314764002903</v>
          </cell>
          <cell r="W42">
            <v>7.0001615036989904</v>
          </cell>
        </row>
        <row r="43">
          <cell r="A43">
            <v>42</v>
          </cell>
          <cell r="B43" t="str">
            <v>NEPOOL - ME</v>
          </cell>
          <cell r="C43" t="str">
            <v>99_AnnualAvg</v>
          </cell>
          <cell r="D43">
            <v>6.87055646393177</v>
          </cell>
          <cell r="E43">
            <v>7.18893206440237</v>
          </cell>
          <cell r="F43">
            <v>7.5508987869064397</v>
          </cell>
          <cell r="G43">
            <v>6.5020448248810796</v>
          </cell>
          <cell r="H43">
            <v>6.2645669185492796</v>
          </cell>
          <cell r="I43">
            <v>5.9952366013787302</v>
          </cell>
          <cell r="J43">
            <v>6.2514691834750096</v>
          </cell>
          <cell r="K43">
            <v>6.2797738040878599</v>
          </cell>
          <cell r="L43">
            <v>6.7904610500967202</v>
          </cell>
          <cell r="M43">
            <v>6.7573117689785303</v>
          </cell>
          <cell r="N43">
            <v>6.8191837541709299</v>
          </cell>
          <cell r="O43">
            <v>7.0499255187963801</v>
          </cell>
          <cell r="P43">
            <v>7.3092780132547102</v>
          </cell>
          <cell r="Q43">
            <v>7.4114794813812397</v>
          </cell>
          <cell r="R43">
            <v>7.25748162805756</v>
          </cell>
          <cell r="S43">
            <v>6.6533302268297998</v>
          </cell>
          <cell r="T43">
            <v>6.8245862412031197</v>
          </cell>
          <cell r="U43">
            <v>6.8408728885489598</v>
          </cell>
          <cell r="V43">
            <v>6.71314764002903</v>
          </cell>
          <cell r="W43">
            <v>7.0001615036989904</v>
          </cell>
        </row>
        <row r="44">
          <cell r="A44">
            <v>43</v>
          </cell>
          <cell r="B44" t="str">
            <v>NEPOOL - NH</v>
          </cell>
          <cell r="C44" t="str">
            <v>99_AnnualAvg</v>
          </cell>
          <cell r="D44">
            <v>6.87055646393177</v>
          </cell>
          <cell r="E44">
            <v>7.18893206440237</v>
          </cell>
          <cell r="F44">
            <v>7.5508987869064397</v>
          </cell>
          <cell r="G44">
            <v>6.5020448248810796</v>
          </cell>
          <cell r="H44">
            <v>6.2645669185492796</v>
          </cell>
          <cell r="I44">
            <v>5.9952366013787302</v>
          </cell>
          <cell r="J44">
            <v>6.2514691834750096</v>
          </cell>
          <cell r="K44">
            <v>6.2797738040878599</v>
          </cell>
          <cell r="L44">
            <v>6.7904610500967202</v>
          </cell>
          <cell r="M44">
            <v>6.7573117689785303</v>
          </cell>
          <cell r="N44">
            <v>6.8191837541709299</v>
          </cell>
          <cell r="O44">
            <v>7.0499255187963801</v>
          </cell>
          <cell r="P44">
            <v>7.3092780132547102</v>
          </cell>
          <cell r="Q44">
            <v>7.4114794813812397</v>
          </cell>
          <cell r="R44">
            <v>7.25748162805756</v>
          </cell>
          <cell r="S44">
            <v>6.6533302268297998</v>
          </cell>
          <cell r="T44">
            <v>6.8245862412031197</v>
          </cell>
          <cell r="U44">
            <v>6.8408728885489598</v>
          </cell>
          <cell r="V44">
            <v>6.71314764002903</v>
          </cell>
          <cell r="W44">
            <v>7.0001615036989904</v>
          </cell>
        </row>
        <row r="45">
          <cell r="A45">
            <v>44</v>
          </cell>
          <cell r="B45" t="str">
            <v>NEPOOL - RI</v>
          </cell>
          <cell r="C45" t="str">
            <v>99_AnnualAvg</v>
          </cell>
          <cell r="D45">
            <v>6.87055646393177</v>
          </cell>
          <cell r="E45">
            <v>7.18893206440237</v>
          </cell>
          <cell r="F45">
            <v>7.5508987869064397</v>
          </cell>
          <cell r="G45">
            <v>6.5020448248810796</v>
          </cell>
          <cell r="H45">
            <v>6.2645669185492796</v>
          </cell>
          <cell r="I45">
            <v>5.9952366013787302</v>
          </cell>
          <cell r="J45">
            <v>6.2514691834750096</v>
          </cell>
          <cell r="K45">
            <v>6.2797738040878599</v>
          </cell>
          <cell r="L45">
            <v>6.7904610500967202</v>
          </cell>
          <cell r="M45">
            <v>6.7573117689785303</v>
          </cell>
          <cell r="N45">
            <v>6.8191837541709299</v>
          </cell>
          <cell r="O45">
            <v>7.0499255187963801</v>
          </cell>
          <cell r="P45">
            <v>7.3092780132547102</v>
          </cell>
          <cell r="Q45">
            <v>7.4114794813812397</v>
          </cell>
          <cell r="R45">
            <v>7.25748162805756</v>
          </cell>
          <cell r="S45">
            <v>6.6533302268297998</v>
          </cell>
          <cell r="T45">
            <v>6.8245862412031197</v>
          </cell>
          <cell r="U45">
            <v>6.8408728885489598</v>
          </cell>
          <cell r="V45">
            <v>6.71314764002903</v>
          </cell>
          <cell r="W45">
            <v>7.0001615036989904</v>
          </cell>
        </row>
        <row r="46">
          <cell r="A46">
            <v>45</v>
          </cell>
          <cell r="B46" t="str">
            <v>NEPOOL - RI - RI Hope Energy</v>
          </cell>
          <cell r="C46" t="str">
            <v>99_AnnualAvg</v>
          </cell>
          <cell r="D46">
            <v>6.87055646393177</v>
          </cell>
          <cell r="E46">
            <v>7.18893206440237</v>
          </cell>
          <cell r="F46">
            <v>7.5508987869064397</v>
          </cell>
          <cell r="G46">
            <v>6.5020448248810796</v>
          </cell>
          <cell r="H46">
            <v>6.2645669185492796</v>
          </cell>
          <cell r="I46">
            <v>5.9952366013787302</v>
          </cell>
          <cell r="J46">
            <v>6.2514691834750096</v>
          </cell>
          <cell r="K46">
            <v>6.2797738040878599</v>
          </cell>
          <cell r="L46">
            <v>6.7904610500967202</v>
          </cell>
          <cell r="M46">
            <v>6.7573117689785303</v>
          </cell>
          <cell r="N46">
            <v>6.8191837541709299</v>
          </cell>
          <cell r="O46">
            <v>7.0499255187963801</v>
          </cell>
          <cell r="P46">
            <v>7.3092780132547102</v>
          </cell>
          <cell r="Q46">
            <v>7.4114794813812397</v>
          </cell>
          <cell r="R46">
            <v>7.25748162805756</v>
          </cell>
          <cell r="S46">
            <v>6.6533302268297998</v>
          </cell>
          <cell r="T46">
            <v>6.8245862412031197</v>
          </cell>
          <cell r="U46">
            <v>6.8408728885489598</v>
          </cell>
          <cell r="V46">
            <v>6.71314764002903</v>
          </cell>
          <cell r="W46">
            <v>7.0001615036989904</v>
          </cell>
        </row>
        <row r="47">
          <cell r="A47">
            <v>46</v>
          </cell>
          <cell r="B47" t="str">
            <v>NEPOOL - VT</v>
          </cell>
          <cell r="C47" t="str">
            <v>99_AnnualAvg</v>
          </cell>
          <cell r="D47">
            <v>6.87055646393177</v>
          </cell>
          <cell r="E47">
            <v>7.18893206440237</v>
          </cell>
          <cell r="F47">
            <v>7.5508987869064397</v>
          </cell>
          <cell r="G47">
            <v>6.5020448248810796</v>
          </cell>
          <cell r="H47">
            <v>6.2645669185492796</v>
          </cell>
          <cell r="I47">
            <v>5.9952366013787302</v>
          </cell>
          <cell r="J47">
            <v>6.2514691834750096</v>
          </cell>
          <cell r="K47">
            <v>6.2797738040878599</v>
          </cell>
          <cell r="L47">
            <v>6.7904610500967202</v>
          </cell>
          <cell r="M47">
            <v>6.7573117689785303</v>
          </cell>
          <cell r="N47">
            <v>6.8191837541709299</v>
          </cell>
          <cell r="O47">
            <v>7.0499255187963801</v>
          </cell>
          <cell r="P47">
            <v>7.3092780132547102</v>
          </cell>
          <cell r="Q47">
            <v>7.4114794813812397</v>
          </cell>
          <cell r="R47">
            <v>7.25748162805756</v>
          </cell>
          <cell r="S47">
            <v>6.6533302268297998</v>
          </cell>
          <cell r="T47">
            <v>6.8245862412031197</v>
          </cell>
          <cell r="U47">
            <v>6.8408728885489598</v>
          </cell>
          <cell r="V47">
            <v>6.71314764002903</v>
          </cell>
          <cell r="W47">
            <v>7.0001615036989904</v>
          </cell>
        </row>
        <row r="48">
          <cell r="A48">
            <v>47</v>
          </cell>
          <cell r="B48" t="str">
            <v>New Brunswick</v>
          </cell>
          <cell r="C48" t="str">
            <v>99_AnnualAvg</v>
          </cell>
          <cell r="D48">
            <v>6.5578627132073999</v>
          </cell>
          <cell r="E48">
            <v>6.7379677943400402</v>
          </cell>
          <cell r="F48">
            <v>6.9877354384989099</v>
          </cell>
          <cell r="G48">
            <v>6.2870778321027103</v>
          </cell>
          <cell r="H48">
            <v>6.1010651689225996</v>
          </cell>
          <cell r="I48">
            <v>5.8030432496011404</v>
          </cell>
          <cell r="J48">
            <v>6.0763690396738701</v>
          </cell>
          <cell r="K48">
            <v>6.0487357605260499</v>
          </cell>
          <cell r="L48">
            <v>6.5516096738627603</v>
          </cell>
          <cell r="M48">
            <v>6.5074388164053296</v>
          </cell>
          <cell r="N48">
            <v>6.5591611911526497</v>
          </cell>
          <cell r="O48">
            <v>6.8607809253938301</v>
          </cell>
          <cell r="P48">
            <v>7.1200091368731302</v>
          </cell>
          <cell r="Q48">
            <v>7.2385808554569699</v>
          </cell>
          <cell r="R48">
            <v>7.0710384806801301</v>
          </cell>
          <cell r="S48">
            <v>6.4740105169926796</v>
          </cell>
          <cell r="T48">
            <v>6.6279440063172697</v>
          </cell>
          <cell r="U48">
            <v>6.67981290419642</v>
          </cell>
          <cell r="V48">
            <v>6.5281470605271101</v>
          </cell>
          <cell r="W48">
            <v>6.8049195292726399</v>
          </cell>
        </row>
        <row r="49">
          <cell r="A49">
            <v>48</v>
          </cell>
          <cell r="B49" t="str">
            <v>New York City</v>
          </cell>
          <cell r="C49" t="str">
            <v>99_AnnualAvg</v>
          </cell>
          <cell r="D49">
            <v>6.8663946655787296</v>
          </cell>
          <cell r="E49">
            <v>7.4429296055069001</v>
          </cell>
          <cell r="F49">
            <v>7.5853408657115704</v>
          </cell>
          <cell r="G49">
            <v>6.5285672636188803</v>
          </cell>
          <cell r="H49">
            <v>6.2872931645759902</v>
          </cell>
          <cell r="I49">
            <v>6.0152622304957299</v>
          </cell>
          <cell r="J49">
            <v>6.2760109515448503</v>
          </cell>
          <cell r="K49">
            <v>6.3032028957830297</v>
          </cell>
          <cell r="L49">
            <v>6.8158428820549899</v>
          </cell>
          <cell r="M49">
            <v>6.7804244700631697</v>
          </cell>
          <cell r="N49">
            <v>6.8454103579943704</v>
          </cell>
          <cell r="O49">
            <v>7.0601458077115096</v>
          </cell>
          <cell r="P49">
            <v>7.3174257859970098</v>
          </cell>
          <cell r="Q49">
            <v>7.4187786035039904</v>
          </cell>
          <cell r="R49">
            <v>7.26231909351438</v>
          </cell>
          <cell r="S49">
            <v>6.6580378283211799</v>
          </cell>
          <cell r="T49">
            <v>6.8279496944066098</v>
          </cell>
          <cell r="U49">
            <v>6.8286560928573499</v>
          </cell>
          <cell r="V49">
            <v>6.6984038414350904</v>
          </cell>
          <cell r="W49">
            <v>6.9825550258457696</v>
          </cell>
        </row>
        <row r="50">
          <cell r="A50">
            <v>49</v>
          </cell>
          <cell r="B50" t="str">
            <v>Newfoundland</v>
          </cell>
          <cell r="C50" t="str">
            <v>99_AnnualAvg</v>
          </cell>
          <cell r="D50">
            <v>6.5578627132073999</v>
          </cell>
          <cell r="E50">
            <v>6.7379677943400402</v>
          </cell>
          <cell r="F50">
            <v>6.9877354384989099</v>
          </cell>
          <cell r="G50">
            <v>6.2870778321027103</v>
          </cell>
          <cell r="H50">
            <v>6.1010651689225996</v>
          </cell>
          <cell r="I50">
            <v>5.8030432496011404</v>
          </cell>
          <cell r="J50">
            <v>6.0763690396738701</v>
          </cell>
          <cell r="K50">
            <v>6.0487357605260499</v>
          </cell>
          <cell r="L50">
            <v>6.5516096738627603</v>
          </cell>
          <cell r="M50">
            <v>6.5074388164053296</v>
          </cell>
          <cell r="N50">
            <v>6.5591611911526497</v>
          </cell>
          <cell r="O50">
            <v>6.8607809253938301</v>
          </cell>
          <cell r="P50">
            <v>7.1200091368731302</v>
          </cell>
          <cell r="Q50">
            <v>7.2385808554569699</v>
          </cell>
          <cell r="R50">
            <v>7.0710384806801301</v>
          </cell>
          <cell r="S50">
            <v>6.4740105169926796</v>
          </cell>
          <cell r="T50">
            <v>6.6279440063172697</v>
          </cell>
          <cell r="U50">
            <v>6.67981290419642</v>
          </cell>
          <cell r="V50">
            <v>6.5281470605271101</v>
          </cell>
          <cell r="W50">
            <v>6.8049195292726399</v>
          </cell>
        </row>
        <row r="51">
          <cell r="A51">
            <v>50</v>
          </cell>
          <cell r="B51" t="str">
            <v>NNM/SPP-SWPS - New Mexico</v>
          </cell>
          <cell r="C51" t="str">
            <v>99_AnnualAvg</v>
          </cell>
          <cell r="D51">
            <v>5.3469029412337798</v>
          </cell>
          <cell r="E51">
            <v>5.3621937418232699</v>
          </cell>
          <cell r="F51">
            <v>5.7275887402061398</v>
          </cell>
          <cell r="G51">
            <v>5.3409612666914503</v>
          </cell>
          <cell r="H51">
            <v>5.2370960544946499</v>
          </cell>
          <cell r="I51">
            <v>4.8780026892842301</v>
          </cell>
          <cell r="J51">
            <v>5.2053581987972803</v>
          </cell>
          <cell r="K51">
            <v>5.1885316325448398</v>
          </cell>
          <cell r="L51">
            <v>5.6346313321318799</v>
          </cell>
          <cell r="M51">
            <v>5.54826260621663</v>
          </cell>
          <cell r="N51">
            <v>5.5819234803273003</v>
          </cell>
          <cell r="O51">
            <v>5.8874650539799998</v>
          </cell>
          <cell r="P51">
            <v>6.1278892648921603</v>
          </cell>
          <cell r="Q51">
            <v>6.2468499550801297</v>
          </cell>
          <cell r="R51">
            <v>6.0629308075667501</v>
          </cell>
          <cell r="S51">
            <v>5.4644119988532402</v>
          </cell>
          <cell r="T51">
            <v>5.6610879058504899</v>
          </cell>
          <cell r="U51">
            <v>5.7022305477123503</v>
          </cell>
          <cell r="V51">
            <v>5.5307021897605004</v>
          </cell>
          <cell r="W51">
            <v>5.8027766725809</v>
          </cell>
        </row>
        <row r="52">
          <cell r="A52">
            <v>51</v>
          </cell>
          <cell r="B52" t="str">
            <v>NNV</v>
          </cell>
          <cell r="C52" t="str">
            <v>99_AnnualAvg</v>
          </cell>
          <cell r="D52">
            <v>5.7180179527438399</v>
          </cell>
          <cell r="E52">
            <v>5.7040508036850497</v>
          </cell>
          <cell r="F52">
            <v>6.0716730674494901</v>
          </cell>
          <cell r="G52">
            <v>5.5212007655044699</v>
          </cell>
          <cell r="H52">
            <v>5.4924881705794704</v>
          </cell>
          <cell r="I52">
            <v>5.1617950876436103</v>
          </cell>
          <cell r="J52">
            <v>5.5282971197039599</v>
          </cell>
          <cell r="K52">
            <v>5.54148737329648</v>
          </cell>
          <cell r="L52">
            <v>6.0673057591593</v>
          </cell>
          <cell r="M52">
            <v>5.95210779561938</v>
          </cell>
          <cell r="N52">
            <v>5.90117421176853</v>
          </cell>
          <cell r="O52">
            <v>6.3335528372448904</v>
          </cell>
          <cell r="P52">
            <v>6.5824251131892302</v>
          </cell>
          <cell r="Q52">
            <v>6.7140071641291099</v>
          </cell>
          <cell r="R52">
            <v>6.5449962834513302</v>
          </cell>
          <cell r="S52">
            <v>5.6027546215806403</v>
          </cell>
          <cell r="T52">
            <v>5.8925692672735197</v>
          </cell>
          <cell r="U52">
            <v>5.9666995620000201</v>
          </cell>
          <cell r="V52">
            <v>5.7000139833369996</v>
          </cell>
          <cell r="W52">
            <v>6.0631799819155097</v>
          </cell>
        </row>
        <row r="53">
          <cell r="A53">
            <v>52</v>
          </cell>
          <cell r="B53" t="str">
            <v>NOCAL</v>
          </cell>
          <cell r="C53" t="str">
            <v>99_AnnualAvg</v>
          </cell>
          <cell r="D53">
            <v>6.0026425946238504</v>
          </cell>
          <cell r="E53">
            <v>5.9599304000463604</v>
          </cell>
          <cell r="F53">
            <v>6.13297405076149</v>
          </cell>
          <cell r="G53">
            <v>5.5796381885944299</v>
          </cell>
          <cell r="H53">
            <v>5.5308405596008603</v>
          </cell>
          <cell r="I53">
            <v>5.19182964810883</v>
          </cell>
          <cell r="J53">
            <v>5.5660739318601902</v>
          </cell>
          <cell r="K53">
            <v>5.5712464418021703</v>
          </cell>
          <cell r="L53">
            <v>6.1014320885200597</v>
          </cell>
          <cell r="M53">
            <v>5.9660786064054001</v>
          </cell>
          <cell r="N53">
            <v>5.9220907552657298</v>
          </cell>
          <cell r="O53">
            <v>6.3486259609697298</v>
          </cell>
          <cell r="P53">
            <v>6.6009746190494996</v>
          </cell>
          <cell r="Q53">
            <v>6.7338215146591196</v>
          </cell>
          <cell r="R53">
            <v>6.5682429862469096</v>
          </cell>
          <cell r="S53">
            <v>5.7663409415701103</v>
          </cell>
          <cell r="T53">
            <v>5.98565965103196</v>
          </cell>
          <cell r="U53">
            <v>6.0617489716758204</v>
          </cell>
          <cell r="V53">
            <v>5.9361525066278098</v>
          </cell>
          <cell r="W53">
            <v>6.2726780369640398</v>
          </cell>
        </row>
        <row r="54">
          <cell r="A54">
            <v>53</v>
          </cell>
          <cell r="B54" t="str">
            <v>Nova Scotia</v>
          </cell>
          <cell r="C54" t="str">
            <v>99_AnnualAvg</v>
          </cell>
          <cell r="D54">
            <v>6.5578627132073999</v>
          </cell>
          <cell r="E54">
            <v>6.7379677943400402</v>
          </cell>
          <cell r="F54">
            <v>6.9877354384989099</v>
          </cell>
          <cell r="G54">
            <v>6.2870778321027103</v>
          </cell>
          <cell r="H54">
            <v>6.1010651689225996</v>
          </cell>
          <cell r="I54">
            <v>5.8030432496011404</v>
          </cell>
          <cell r="J54">
            <v>6.0763690396738701</v>
          </cell>
          <cell r="K54">
            <v>6.0487357605260499</v>
          </cell>
          <cell r="L54">
            <v>6.5516096738627603</v>
          </cell>
          <cell r="M54">
            <v>6.5074388164053296</v>
          </cell>
          <cell r="N54">
            <v>6.5591611911526497</v>
          </cell>
          <cell r="O54">
            <v>6.8607809253938301</v>
          </cell>
          <cell r="P54">
            <v>7.1200091368731302</v>
          </cell>
          <cell r="Q54">
            <v>7.2385808554569699</v>
          </cell>
          <cell r="R54">
            <v>7.0710384806801301</v>
          </cell>
          <cell r="S54">
            <v>6.4740105169926796</v>
          </cell>
          <cell r="T54">
            <v>6.6279440063172697</v>
          </cell>
          <cell r="U54">
            <v>6.67981290419642</v>
          </cell>
          <cell r="V54">
            <v>6.5281470605271101</v>
          </cell>
          <cell r="W54">
            <v>6.8049195292726399</v>
          </cell>
        </row>
        <row r="55">
          <cell r="A55">
            <v>54</v>
          </cell>
          <cell r="B55" t="str">
            <v>NWPPE</v>
          </cell>
          <cell r="C55" t="str">
            <v>99_AnnualAvg</v>
          </cell>
          <cell r="D55">
            <v>5.7180179527438399</v>
          </cell>
          <cell r="E55">
            <v>5.7040508036850497</v>
          </cell>
          <cell r="F55">
            <v>6.0716730674494901</v>
          </cell>
          <cell r="G55">
            <v>5.5212007655044699</v>
          </cell>
          <cell r="H55">
            <v>5.4924881705794704</v>
          </cell>
          <cell r="I55">
            <v>5.1617950876436103</v>
          </cell>
          <cell r="J55">
            <v>5.5282971197039599</v>
          </cell>
          <cell r="K55">
            <v>5.54148737329648</v>
          </cell>
          <cell r="L55">
            <v>6.0673057591593</v>
          </cell>
          <cell r="M55">
            <v>5.95210779561938</v>
          </cell>
          <cell r="N55">
            <v>5.90117421176853</v>
          </cell>
          <cell r="O55">
            <v>6.3335528372448904</v>
          </cell>
          <cell r="P55">
            <v>6.5824251131892302</v>
          </cell>
          <cell r="Q55">
            <v>6.7140071641291099</v>
          </cell>
          <cell r="R55">
            <v>6.5449962834513302</v>
          </cell>
          <cell r="S55">
            <v>5.6027546215806403</v>
          </cell>
          <cell r="T55">
            <v>5.8925692672735197</v>
          </cell>
          <cell r="U55">
            <v>5.9666995620000201</v>
          </cell>
          <cell r="V55">
            <v>5.7000139833369996</v>
          </cell>
          <cell r="W55">
            <v>6.0631799819155097</v>
          </cell>
        </row>
        <row r="56">
          <cell r="A56">
            <v>55</v>
          </cell>
          <cell r="B56" t="str">
            <v>Ontario</v>
          </cell>
          <cell r="C56" t="str">
            <v>99_AnnualAvg</v>
          </cell>
          <cell r="D56">
            <v>6.3914143510142498</v>
          </cell>
          <cell r="E56">
            <v>6.4988726642777701</v>
          </cell>
          <cell r="F56">
            <v>6.8706836516479397</v>
          </cell>
          <cell r="G56">
            <v>6.1781112873549997</v>
          </cell>
          <cell r="H56">
            <v>5.9932559630281599</v>
          </cell>
          <cell r="I56">
            <v>5.6720113660455098</v>
          </cell>
          <cell r="J56">
            <v>5.9515292215256199</v>
          </cell>
          <cell r="K56">
            <v>5.9815850736870004</v>
          </cell>
          <cell r="L56">
            <v>6.4820953284779099</v>
          </cell>
          <cell r="M56">
            <v>6.4359805913868398</v>
          </cell>
          <cell r="N56">
            <v>6.4875426048931297</v>
          </cell>
          <cell r="O56">
            <v>6.7900494383731296</v>
          </cell>
          <cell r="P56">
            <v>7.04826871968924</v>
          </cell>
          <cell r="Q56">
            <v>7.1659500184705598</v>
          </cell>
          <cell r="R56">
            <v>6.9978253344004004</v>
          </cell>
          <cell r="S56">
            <v>6.4005559737775499</v>
          </cell>
          <cell r="T56">
            <v>6.5508951190270501</v>
          </cell>
          <cell r="U56">
            <v>6.6036539143828703</v>
          </cell>
          <cell r="V56">
            <v>6.4462480211577198</v>
          </cell>
          <cell r="W56">
            <v>6.7078069278848602</v>
          </cell>
        </row>
        <row r="57">
          <cell r="A57">
            <v>56</v>
          </cell>
          <cell r="B57" t="str">
            <v>PACNW</v>
          </cell>
          <cell r="C57" t="str">
            <v>99_AnnualAvg</v>
          </cell>
          <cell r="D57">
            <v>5.6766381301966398</v>
          </cell>
          <cell r="E57">
            <v>5.6979727802528402</v>
          </cell>
          <cell r="F57">
            <v>5.9979855712052403</v>
          </cell>
          <cell r="G57">
            <v>5.4470758124878804</v>
          </cell>
          <cell r="H57">
            <v>5.4385126000208404</v>
          </cell>
          <cell r="I57">
            <v>5.1172368755632398</v>
          </cell>
          <cell r="J57">
            <v>5.4768856525945298</v>
          </cell>
          <cell r="K57">
            <v>5.4858926426394898</v>
          </cell>
          <cell r="L57">
            <v>6.0092174844861601</v>
          </cell>
          <cell r="M57">
            <v>5.8889743592630603</v>
          </cell>
          <cell r="N57">
            <v>5.8339793641562698</v>
          </cell>
          <cell r="O57">
            <v>6.2623372905093504</v>
          </cell>
          <cell r="P57">
            <v>6.5072429879832097</v>
          </cell>
          <cell r="Q57">
            <v>6.63687049644202</v>
          </cell>
          <cell r="R57">
            <v>6.4714639117873398</v>
          </cell>
          <cell r="S57">
            <v>5.5282582834240896</v>
          </cell>
          <cell r="T57">
            <v>5.8087117913326702</v>
          </cell>
          <cell r="U57">
            <v>5.8759929092518197</v>
          </cell>
          <cell r="V57">
            <v>5.6117972167872798</v>
          </cell>
          <cell r="W57">
            <v>5.9747845392218002</v>
          </cell>
        </row>
        <row r="58">
          <cell r="A58">
            <v>57</v>
          </cell>
          <cell r="B58" t="str">
            <v>PACNW - Idaho</v>
          </cell>
          <cell r="C58" t="str">
            <v>99_AnnualAvg</v>
          </cell>
          <cell r="D58">
            <v>5.0988377936475704</v>
          </cell>
          <cell r="E58">
            <v>4.3930740423814196</v>
          </cell>
          <cell r="F58">
            <v>5.8761190714074001</v>
          </cell>
          <cell r="G58">
            <v>5.3239745854911504</v>
          </cell>
          <cell r="H58">
            <v>5.2883285591740101</v>
          </cell>
          <cell r="I58">
            <v>4.94778768323647</v>
          </cell>
          <cell r="J58">
            <v>5.3357742660455401</v>
          </cell>
          <cell r="K58">
            <v>5.3290923547419098</v>
          </cell>
          <cell r="L58">
            <v>5.8646825876686801</v>
          </cell>
          <cell r="M58">
            <v>5.7490050545123799</v>
          </cell>
          <cell r="N58">
            <v>5.7142916091956604</v>
          </cell>
          <cell r="O58">
            <v>6.1385254162684104</v>
          </cell>
          <cell r="P58">
            <v>6.3825352331823701</v>
          </cell>
          <cell r="Q58">
            <v>6.5115827665663399</v>
          </cell>
          <cell r="R58">
            <v>6.3462458258806098</v>
          </cell>
          <cell r="S58">
            <v>5.4447104440169696</v>
          </cell>
          <cell r="T58">
            <v>5.7240326964269999</v>
          </cell>
          <cell r="U58">
            <v>5.7913616694648802</v>
          </cell>
          <cell r="V58">
            <v>5.5339548670561296</v>
          </cell>
          <cell r="W58">
            <v>5.8926549308219904</v>
          </cell>
        </row>
        <row r="59">
          <cell r="A59">
            <v>58</v>
          </cell>
          <cell r="B59" t="str">
            <v>PACNW - Oregon</v>
          </cell>
          <cell r="C59" t="str">
            <v>99_AnnualAvg</v>
          </cell>
          <cell r="D59">
            <v>5.6766381301966398</v>
          </cell>
          <cell r="E59">
            <v>5.6979727802528402</v>
          </cell>
          <cell r="F59">
            <v>5.9979855712052403</v>
          </cell>
          <cell r="G59">
            <v>5.4470758124878804</v>
          </cell>
          <cell r="H59">
            <v>5.4385126000208404</v>
          </cell>
          <cell r="I59">
            <v>5.1172368755632398</v>
          </cell>
          <cell r="J59">
            <v>5.4768856525945298</v>
          </cell>
          <cell r="K59">
            <v>5.4858926426394898</v>
          </cell>
          <cell r="L59">
            <v>6.0092174844861601</v>
          </cell>
          <cell r="M59">
            <v>5.8889743592630603</v>
          </cell>
          <cell r="N59">
            <v>5.8339793641562698</v>
          </cell>
          <cell r="O59">
            <v>6.2623372905093504</v>
          </cell>
          <cell r="P59">
            <v>6.5072429879832097</v>
          </cell>
          <cell r="Q59">
            <v>6.63687049644202</v>
          </cell>
          <cell r="R59">
            <v>6.4714639117873398</v>
          </cell>
          <cell r="S59">
            <v>5.5282582834240896</v>
          </cell>
          <cell r="T59">
            <v>5.8087117913326702</v>
          </cell>
          <cell r="U59">
            <v>5.8759929092518197</v>
          </cell>
          <cell r="V59">
            <v>5.6117972167872798</v>
          </cell>
          <cell r="W59">
            <v>5.9747845392218002</v>
          </cell>
        </row>
        <row r="60">
          <cell r="A60">
            <v>59</v>
          </cell>
          <cell r="B60" t="str">
            <v>PacNW - WashingtonEast</v>
          </cell>
          <cell r="C60" t="str">
            <v>99_AnnualAvg</v>
          </cell>
          <cell r="D60">
            <v>5.6006292527972104</v>
          </cell>
          <cell r="E60">
            <v>5.5720941741826104</v>
          </cell>
          <cell r="F60">
            <v>5.9787748193809298</v>
          </cell>
          <cell r="G60">
            <v>5.4309180015364698</v>
          </cell>
          <cell r="H60">
            <v>5.4062373095976799</v>
          </cell>
          <cell r="I60">
            <v>5.08016912445341</v>
          </cell>
          <cell r="J60">
            <v>5.4457365753736102</v>
          </cell>
          <cell r="K60">
            <v>5.4545672127601996</v>
          </cell>
          <cell r="L60">
            <v>5.9764455833730796</v>
          </cell>
          <cell r="M60">
            <v>5.8569840229484296</v>
          </cell>
          <cell r="N60">
            <v>5.8081234538166404</v>
          </cell>
          <cell r="O60">
            <v>6.2352049036429298</v>
          </cell>
          <cell r="P60">
            <v>6.4788655163818802</v>
          </cell>
          <cell r="Q60">
            <v>6.6059255522765001</v>
          </cell>
          <cell r="R60">
            <v>6.43840245094162</v>
          </cell>
          <cell r="S60">
            <v>5.5087038916513</v>
          </cell>
          <cell r="T60">
            <v>5.79995513467557</v>
          </cell>
          <cell r="U60">
            <v>5.8692870190577802</v>
          </cell>
          <cell r="V60">
            <v>5.60513147694979</v>
          </cell>
          <cell r="W60">
            <v>5.9662359670618104</v>
          </cell>
        </row>
        <row r="61">
          <cell r="A61">
            <v>60</v>
          </cell>
          <cell r="B61" t="str">
            <v>PacNW - WashingtonWest</v>
          </cell>
          <cell r="C61" t="str">
            <v>99_AnnualAvg</v>
          </cell>
          <cell r="D61">
            <v>5.6766381301966398</v>
          </cell>
          <cell r="E61">
            <v>5.6979727802528402</v>
          </cell>
          <cell r="F61">
            <v>5.9979855712052403</v>
          </cell>
          <cell r="G61">
            <v>5.4470758124878804</v>
          </cell>
          <cell r="H61">
            <v>5.4385126000208404</v>
          </cell>
          <cell r="I61">
            <v>5.1172368755632398</v>
          </cell>
          <cell r="J61">
            <v>5.4768856525945298</v>
          </cell>
          <cell r="K61">
            <v>5.4858926426394898</v>
          </cell>
          <cell r="L61">
            <v>6.0092174844861601</v>
          </cell>
          <cell r="M61">
            <v>5.8889743592630603</v>
          </cell>
          <cell r="N61">
            <v>5.8339793641562698</v>
          </cell>
          <cell r="O61">
            <v>6.2623372905093504</v>
          </cell>
          <cell r="P61">
            <v>6.5072429879832097</v>
          </cell>
          <cell r="Q61">
            <v>6.63687049644202</v>
          </cell>
          <cell r="R61">
            <v>6.4714639117873398</v>
          </cell>
          <cell r="S61">
            <v>5.5282582834240896</v>
          </cell>
          <cell r="T61">
            <v>5.8087117913326702</v>
          </cell>
          <cell r="U61">
            <v>5.8759929092518197</v>
          </cell>
          <cell r="V61">
            <v>5.6117972167872798</v>
          </cell>
          <cell r="W61">
            <v>5.9747845392218002</v>
          </cell>
        </row>
        <row r="62">
          <cell r="A62">
            <v>61</v>
          </cell>
          <cell r="B62" t="str">
            <v>PHEONXAZ</v>
          </cell>
          <cell r="C62" t="str">
            <v>99_AnnualAvg</v>
          </cell>
          <cell r="D62">
            <v>5.5819213508610002</v>
          </cell>
          <cell r="E62">
            <v>5.6466029980591204</v>
          </cell>
          <cell r="F62">
            <v>6.0028047615020901</v>
          </cell>
          <cell r="G62">
            <v>5.5373280280898696</v>
          </cell>
          <cell r="H62">
            <v>5.4402956715014303</v>
          </cell>
          <cell r="I62">
            <v>5.0811165408841203</v>
          </cell>
          <cell r="J62">
            <v>5.4325876248576401</v>
          </cell>
          <cell r="K62">
            <v>5.4100566056996202</v>
          </cell>
          <cell r="L62">
            <v>5.8719869184156002</v>
          </cell>
          <cell r="M62">
            <v>5.7921053212833096</v>
          </cell>
          <cell r="N62">
            <v>5.7949185271297097</v>
          </cell>
          <cell r="O62">
            <v>6.1228540823475699</v>
          </cell>
          <cell r="P62">
            <v>6.3799963639322801</v>
          </cell>
          <cell r="Q62">
            <v>6.5168155599453499</v>
          </cell>
          <cell r="R62">
            <v>6.3525553310915104</v>
          </cell>
          <cell r="S62">
            <v>5.6951146425248798</v>
          </cell>
          <cell r="T62">
            <v>5.9113624109716101</v>
          </cell>
          <cell r="U62">
            <v>5.9711319250623696</v>
          </cell>
          <cell r="V62">
            <v>5.8492148219224598</v>
          </cell>
          <cell r="W62">
            <v>6.1785402714339899</v>
          </cell>
        </row>
        <row r="63">
          <cell r="A63">
            <v>62</v>
          </cell>
          <cell r="B63" t="str">
            <v>PJME</v>
          </cell>
          <cell r="C63" t="str">
            <v>99_AnnualAvg</v>
          </cell>
          <cell r="D63">
            <v>6.7620176933948404</v>
          </cell>
          <cell r="E63">
            <v>6.9451956010474598</v>
          </cell>
          <cell r="F63">
            <v>6.9897536939492104</v>
          </cell>
          <cell r="G63">
            <v>6.2720994462484203</v>
          </cell>
          <cell r="H63">
            <v>6.0749064779480504</v>
          </cell>
          <cell r="I63">
            <v>5.7567380903200096</v>
          </cell>
          <cell r="J63">
            <v>6.0329926551869804</v>
          </cell>
          <cell r="K63">
            <v>6.07609986111318</v>
          </cell>
          <cell r="L63">
            <v>6.5845684399242304</v>
          </cell>
          <cell r="M63">
            <v>6.5595766805236497</v>
          </cell>
          <cell r="N63">
            <v>6.6345661973580103</v>
          </cell>
          <cell r="O63">
            <v>6.9021102732745598</v>
          </cell>
          <cell r="P63">
            <v>7.1709850640546096</v>
          </cell>
          <cell r="Q63">
            <v>7.2832316878454302</v>
          </cell>
          <cell r="R63">
            <v>7.1306770407189104</v>
          </cell>
          <cell r="S63">
            <v>6.5210123599171403</v>
          </cell>
          <cell r="T63">
            <v>6.6816838396538003</v>
          </cell>
          <cell r="U63">
            <v>6.7024355411537204</v>
          </cell>
          <cell r="V63">
            <v>6.5680589041880504</v>
          </cell>
          <cell r="W63">
            <v>6.8455062168528098</v>
          </cell>
        </row>
        <row r="64">
          <cell r="A64">
            <v>63</v>
          </cell>
          <cell r="B64" t="str">
            <v>PJME/NYC - New Jersey</v>
          </cell>
          <cell r="C64" t="str">
            <v>99_AnnualAvg</v>
          </cell>
          <cell r="D64">
            <v>6.7898462641489603</v>
          </cell>
          <cell r="E64">
            <v>6.9881743847771203</v>
          </cell>
          <cell r="F64">
            <v>7.0867627558522903</v>
          </cell>
          <cell r="G64">
            <v>6.35186076392299</v>
          </cell>
          <cell r="H64">
            <v>6.1494058084197896</v>
          </cell>
          <cell r="I64">
            <v>5.8428255146992596</v>
          </cell>
          <cell r="J64">
            <v>6.1215751991203096</v>
          </cell>
          <cell r="K64">
            <v>6.1610226881745502</v>
          </cell>
          <cell r="L64">
            <v>6.6721116621430401</v>
          </cell>
          <cell r="M64">
            <v>6.64500678718899</v>
          </cell>
          <cell r="N64">
            <v>6.7166889902801499</v>
          </cell>
          <cell r="O64">
            <v>6.9756882366094697</v>
          </cell>
          <cell r="P64">
            <v>7.2387433343472001</v>
          </cell>
          <cell r="Q64">
            <v>7.3472083957588303</v>
          </cell>
          <cell r="R64">
            <v>7.1930301749679098</v>
          </cell>
          <cell r="S64">
            <v>6.58826771623015</v>
          </cell>
          <cell r="T64">
            <v>6.7529398848121698</v>
          </cell>
          <cell r="U64">
            <v>6.7705917223774099</v>
          </cell>
          <cell r="V64">
            <v>6.6372523944524504</v>
          </cell>
          <cell r="W64">
            <v>6.9185036310557502</v>
          </cell>
        </row>
        <row r="65">
          <cell r="A65">
            <v>64</v>
          </cell>
          <cell r="B65" t="str">
            <v>PJMS</v>
          </cell>
          <cell r="C65" t="str">
            <v>99_AnnualAvg</v>
          </cell>
          <cell r="D65">
            <v>6.6859425177294298</v>
          </cell>
          <cell r="E65">
            <v>6.7484252339858797</v>
          </cell>
          <cell r="F65">
            <v>6.8718486072317599</v>
          </cell>
          <cell r="G65">
            <v>6.16106292660018</v>
          </cell>
          <cell r="H65">
            <v>5.9678889453504098</v>
          </cell>
          <cell r="I65">
            <v>5.64538033263256</v>
          </cell>
          <cell r="J65">
            <v>5.9227589378816203</v>
          </cell>
          <cell r="K65">
            <v>5.9699811395661104</v>
          </cell>
          <cell r="L65">
            <v>6.4783180239501199</v>
          </cell>
          <cell r="M65">
            <v>6.45959811625782</v>
          </cell>
          <cell r="N65">
            <v>6.5327674654202799</v>
          </cell>
          <cell r="O65">
            <v>6.8002205930497999</v>
          </cell>
          <cell r="P65">
            <v>7.0837212023209002</v>
          </cell>
          <cell r="Q65">
            <v>7.1941703290070604</v>
          </cell>
          <cell r="R65">
            <v>7.04368005625774</v>
          </cell>
          <cell r="S65">
            <v>6.4386347365797096</v>
          </cell>
          <cell r="T65">
            <v>6.5942748606003496</v>
          </cell>
          <cell r="U65">
            <v>6.6161274381890802</v>
          </cell>
          <cell r="V65">
            <v>6.4882206591845604</v>
          </cell>
          <cell r="W65">
            <v>6.7623274088467502</v>
          </cell>
        </row>
        <row r="66">
          <cell r="A66">
            <v>65</v>
          </cell>
          <cell r="B66" t="str">
            <v>PJMW</v>
          </cell>
          <cell r="C66" t="str">
            <v>99_AnnualAvg</v>
          </cell>
          <cell r="D66">
            <v>6.8151962630055296</v>
          </cell>
          <cell r="E66">
            <v>6.8078817855320297</v>
          </cell>
          <cell r="F66">
            <v>6.8893957265253896</v>
          </cell>
          <cell r="G66">
            <v>6.1759142995641403</v>
          </cell>
          <cell r="H66">
            <v>5.9799360809999103</v>
          </cell>
          <cell r="I66">
            <v>5.6554646019813202</v>
          </cell>
          <cell r="J66">
            <v>5.9305928709104396</v>
          </cell>
          <cell r="K66">
            <v>5.9676983324707402</v>
          </cell>
          <cell r="L66">
            <v>6.4657887736604804</v>
          </cell>
          <cell r="M66">
            <v>6.4276640475570304</v>
          </cell>
          <cell r="N66">
            <v>6.4829224798309504</v>
          </cell>
          <cell r="O66">
            <v>6.78167124450614</v>
          </cell>
          <cell r="P66">
            <v>7.0438897169444097</v>
          </cell>
          <cell r="Q66">
            <v>7.15582423693313</v>
          </cell>
          <cell r="R66">
            <v>6.9824833386349798</v>
          </cell>
          <cell r="S66">
            <v>6.3963572482805899</v>
          </cell>
          <cell r="T66">
            <v>6.5328930943406203</v>
          </cell>
          <cell r="U66">
            <v>6.5719643235991798</v>
          </cell>
          <cell r="V66">
            <v>6.4061506332655602</v>
          </cell>
          <cell r="W66">
            <v>6.6564513592430803</v>
          </cell>
        </row>
        <row r="67">
          <cell r="A67">
            <v>66</v>
          </cell>
          <cell r="B67" t="str">
            <v>Quebec</v>
          </cell>
          <cell r="C67" t="str">
            <v>99_AnnualAvg</v>
          </cell>
          <cell r="D67">
            <v>6.5578627132073999</v>
          </cell>
          <cell r="E67">
            <v>6.7379677943400402</v>
          </cell>
          <cell r="F67">
            <v>6.9877354384989099</v>
          </cell>
          <cell r="G67">
            <v>6.2870778321027103</v>
          </cell>
          <cell r="H67">
            <v>6.1010651689225996</v>
          </cell>
          <cell r="I67">
            <v>5.8030432496011404</v>
          </cell>
          <cell r="J67">
            <v>6.0763690396738701</v>
          </cell>
          <cell r="K67">
            <v>6.0487357605260499</v>
          </cell>
          <cell r="L67">
            <v>6.5516096738627603</v>
          </cell>
          <cell r="M67">
            <v>6.5074388164053296</v>
          </cell>
          <cell r="N67">
            <v>6.5591611911526497</v>
          </cell>
          <cell r="O67">
            <v>6.8607809253938301</v>
          </cell>
          <cell r="P67">
            <v>7.1200091368731302</v>
          </cell>
          <cell r="Q67">
            <v>7.2385808554569699</v>
          </cell>
          <cell r="R67">
            <v>7.0710384806801301</v>
          </cell>
          <cell r="S67">
            <v>6.4740105169926796</v>
          </cell>
          <cell r="T67">
            <v>6.6279440063172697</v>
          </cell>
          <cell r="U67">
            <v>6.67981290419642</v>
          </cell>
          <cell r="V67">
            <v>6.5281470605271101</v>
          </cell>
          <cell r="W67">
            <v>6.8049195292726399</v>
          </cell>
        </row>
        <row r="68">
          <cell r="A68">
            <v>67</v>
          </cell>
          <cell r="B68" t="str">
            <v>ROCKIES</v>
          </cell>
          <cell r="C68" t="str">
            <v>99_AnnualAvg</v>
          </cell>
          <cell r="D68">
            <v>4.9235392939026301</v>
          </cell>
          <cell r="E68">
            <v>3.69885254014625</v>
          </cell>
          <cell r="F68">
            <v>5.6722217445989598</v>
          </cell>
          <cell r="G68">
            <v>5.2948561634601097</v>
          </cell>
          <cell r="H68">
            <v>5.1977394195982702</v>
          </cell>
          <cell r="I68">
            <v>4.9039676683767404</v>
          </cell>
          <cell r="J68">
            <v>5.2251252749141202</v>
          </cell>
          <cell r="K68">
            <v>5.2018184797940803</v>
          </cell>
          <cell r="L68">
            <v>5.5026738468555898</v>
          </cell>
          <cell r="M68">
            <v>5.3914697757897398</v>
          </cell>
          <cell r="N68">
            <v>5.52655349385428</v>
          </cell>
          <cell r="O68">
            <v>5.8361540996274801</v>
          </cell>
          <cell r="P68">
            <v>6.05520348541621</v>
          </cell>
          <cell r="Q68">
            <v>6.1727995881301796</v>
          </cell>
          <cell r="R68">
            <v>5.9547331881963297</v>
          </cell>
          <cell r="S68">
            <v>5.3164153724669099</v>
          </cell>
          <cell r="T68">
            <v>5.5127370515351997</v>
          </cell>
          <cell r="U68">
            <v>5.5397162017625998</v>
          </cell>
          <cell r="V68">
            <v>5.3136184885133098</v>
          </cell>
          <cell r="W68">
            <v>5.56189002995119</v>
          </cell>
        </row>
        <row r="69">
          <cell r="A69">
            <v>68</v>
          </cell>
          <cell r="B69" t="str">
            <v>Saskatchewan</v>
          </cell>
          <cell r="C69" t="str">
            <v>99_AnnualAvg</v>
          </cell>
          <cell r="D69">
            <v>5.5620964106838899</v>
          </cell>
          <cell r="E69">
            <v>5.5823864156370702</v>
          </cell>
          <cell r="F69">
            <v>6.1253175067583898</v>
          </cell>
          <cell r="G69">
            <v>5.5673886595565198</v>
          </cell>
          <cell r="H69">
            <v>5.4740801359025903</v>
          </cell>
          <cell r="I69">
            <v>5.1612722596819696</v>
          </cell>
          <cell r="J69">
            <v>5.4850768310984401</v>
          </cell>
          <cell r="K69">
            <v>5.50173460198853</v>
          </cell>
          <cell r="L69">
            <v>6.0014957817904504</v>
          </cell>
          <cell r="M69">
            <v>5.9171286164780401</v>
          </cell>
          <cell r="N69">
            <v>5.9269512062778702</v>
          </cell>
          <cell r="O69">
            <v>6.2560010772619403</v>
          </cell>
          <cell r="P69">
            <v>6.5000013170413302</v>
          </cell>
          <cell r="Q69">
            <v>6.6159416874097499</v>
          </cell>
          <cell r="R69">
            <v>6.4381652941138201</v>
          </cell>
          <cell r="S69">
            <v>5.6554990113394297</v>
          </cell>
          <cell r="T69">
            <v>5.9013691495390797</v>
          </cell>
          <cell r="U69">
            <v>5.9442067612852201</v>
          </cell>
          <cell r="V69">
            <v>5.6992377962556304</v>
          </cell>
          <cell r="W69">
            <v>6.0245695942331796</v>
          </cell>
        </row>
        <row r="70">
          <cell r="A70">
            <v>69</v>
          </cell>
          <cell r="B70" t="str">
            <v>SCEG</v>
          </cell>
          <cell r="C70" t="str">
            <v>99_AnnualAvg</v>
          </cell>
          <cell r="D70">
            <v>6.6229094234970098</v>
          </cell>
          <cell r="E70">
            <v>6.63171053863738</v>
          </cell>
          <cell r="F70">
            <v>6.7973349818254603</v>
          </cell>
          <cell r="G70">
            <v>6.0891867422347801</v>
          </cell>
          <cell r="H70">
            <v>5.9000036694737199</v>
          </cell>
          <cell r="I70">
            <v>5.5647136905346599</v>
          </cell>
          <cell r="J70">
            <v>5.8443454826852204</v>
          </cell>
          <cell r="K70">
            <v>5.8884121905786602</v>
          </cell>
          <cell r="L70">
            <v>6.3941912759164099</v>
          </cell>
          <cell r="M70">
            <v>6.3763530988153896</v>
          </cell>
          <cell r="N70">
            <v>6.4475591537877399</v>
          </cell>
          <cell r="O70">
            <v>6.7070618509760003</v>
          </cell>
          <cell r="P70">
            <v>6.9933899612941897</v>
          </cell>
          <cell r="Q70">
            <v>7.0990127479331697</v>
          </cell>
          <cell r="R70">
            <v>6.9473982895423303</v>
          </cell>
          <cell r="S70">
            <v>6.3511797226061599</v>
          </cell>
          <cell r="T70">
            <v>6.5049808025259397</v>
          </cell>
          <cell r="U70">
            <v>6.5246145972577896</v>
          </cell>
          <cell r="V70">
            <v>6.3983354741324803</v>
          </cell>
          <cell r="W70">
            <v>6.6698480784004497</v>
          </cell>
        </row>
        <row r="71">
          <cell r="A71">
            <v>70</v>
          </cell>
          <cell r="B71" t="str">
            <v>SNM/ERCOT - New Mexico</v>
          </cell>
          <cell r="C71" t="str">
            <v>99_AnnualAvg</v>
          </cell>
          <cell r="D71">
            <v>5.5572474777934602</v>
          </cell>
          <cell r="E71">
            <v>5.5981152694557803</v>
          </cell>
          <cell r="F71">
            <v>5.7906356612254601</v>
          </cell>
          <cell r="G71">
            <v>5.4160679853584996</v>
          </cell>
          <cell r="H71">
            <v>5.3059636511463202</v>
          </cell>
          <cell r="I71">
            <v>4.9456307896612097</v>
          </cell>
          <cell r="J71">
            <v>5.2662448437333396</v>
          </cell>
          <cell r="K71">
            <v>5.25590870478913</v>
          </cell>
          <cell r="L71">
            <v>5.7011466486605702</v>
          </cell>
          <cell r="M71">
            <v>5.6143449894599202</v>
          </cell>
          <cell r="N71">
            <v>5.6421991218409504</v>
          </cell>
          <cell r="O71">
            <v>5.9482959433779001</v>
          </cell>
          <cell r="P71">
            <v>6.1913658086935799</v>
          </cell>
          <cell r="Q71">
            <v>6.3012525802572998</v>
          </cell>
          <cell r="R71">
            <v>6.1128150909998604</v>
          </cell>
          <cell r="S71">
            <v>5.5239408105544996</v>
          </cell>
          <cell r="T71">
            <v>5.71315735781093</v>
          </cell>
          <cell r="U71">
            <v>5.7392433742521103</v>
          </cell>
          <cell r="V71">
            <v>5.5637259627787996</v>
          </cell>
          <cell r="W71">
            <v>5.8218963279020901</v>
          </cell>
        </row>
        <row r="72">
          <cell r="A72">
            <v>71</v>
          </cell>
          <cell r="B72" t="str">
            <v>SNV</v>
          </cell>
          <cell r="C72" t="str">
            <v>99_AnnualAvg</v>
          </cell>
          <cell r="D72">
            <v>5.3828597432305596</v>
          </cell>
          <cell r="E72">
            <v>5.0276327545813198</v>
          </cell>
          <cell r="F72">
            <v>6.0152771375007204</v>
          </cell>
          <cell r="G72">
            <v>5.5309629074940903</v>
          </cell>
          <cell r="H72">
            <v>5.4452559156307503</v>
          </cell>
          <cell r="I72">
            <v>5.0932986192433098</v>
          </cell>
          <cell r="J72">
            <v>5.4622279028713896</v>
          </cell>
          <cell r="K72">
            <v>5.4342113218827199</v>
          </cell>
          <cell r="L72">
            <v>5.8983196875751904</v>
          </cell>
          <cell r="M72">
            <v>5.8232154185887399</v>
          </cell>
          <cell r="N72">
            <v>5.8138311044751196</v>
          </cell>
          <cell r="O72">
            <v>6.1521943383678499</v>
          </cell>
          <cell r="P72">
            <v>6.4169816804071802</v>
          </cell>
          <cell r="Q72">
            <v>6.5527777022113298</v>
          </cell>
          <cell r="R72">
            <v>6.3977060947957503</v>
          </cell>
          <cell r="S72">
            <v>5.7099083061487104</v>
          </cell>
          <cell r="T72">
            <v>5.9338816249567001</v>
          </cell>
          <cell r="U72">
            <v>6.0070236462582196</v>
          </cell>
          <cell r="V72">
            <v>5.8831983901035203</v>
          </cell>
          <cell r="W72">
            <v>6.2178822001553797</v>
          </cell>
        </row>
        <row r="73">
          <cell r="A73">
            <v>72</v>
          </cell>
          <cell r="B73" t="str">
            <v>SOCAL</v>
          </cell>
          <cell r="C73" t="str">
            <v>99_AnnualAvg</v>
          </cell>
          <cell r="D73">
            <v>5.6553249255082498</v>
          </cell>
          <cell r="E73">
            <v>5.6565240729401003</v>
          </cell>
          <cell r="F73">
            <v>6.0487217138791198</v>
          </cell>
          <cell r="G73">
            <v>5.5553931203597999</v>
          </cell>
          <cell r="H73">
            <v>5.4689454561698296</v>
          </cell>
          <cell r="I73">
            <v>5.1160956143739202</v>
          </cell>
          <cell r="J73">
            <v>5.4849385857295498</v>
          </cell>
          <cell r="K73">
            <v>5.45779653346482</v>
          </cell>
          <cell r="L73">
            <v>5.92250210103012</v>
          </cell>
          <cell r="M73">
            <v>5.8482601280881896</v>
          </cell>
          <cell r="N73">
            <v>5.8383819756842996</v>
          </cell>
          <cell r="O73">
            <v>6.1776309559535703</v>
          </cell>
          <cell r="P73">
            <v>6.4433884638364303</v>
          </cell>
          <cell r="Q73">
            <v>6.5800975697281396</v>
          </cell>
          <cell r="R73">
            <v>6.4245978624568396</v>
          </cell>
          <cell r="S73">
            <v>5.7346284119377602</v>
          </cell>
          <cell r="T73">
            <v>5.9580545940303002</v>
          </cell>
          <cell r="U73">
            <v>6.0320159930538599</v>
          </cell>
          <cell r="V73">
            <v>5.9077848773800197</v>
          </cell>
          <cell r="W73">
            <v>6.2429991632442503</v>
          </cell>
        </row>
        <row r="74">
          <cell r="A74">
            <v>73</v>
          </cell>
          <cell r="B74" t="str">
            <v>SOCO</v>
          </cell>
          <cell r="C74" t="str">
            <v>99_AnnualAvg</v>
          </cell>
          <cell r="D74">
            <v>6.5378293706465396</v>
          </cell>
          <cell r="E74">
            <v>6.5504207160742798</v>
          </cell>
          <cell r="F74">
            <v>6.7280375562066901</v>
          </cell>
          <cell r="G74">
            <v>6.0219208254047096</v>
          </cell>
          <cell r="H74">
            <v>5.8365085769593303</v>
          </cell>
          <cell r="I74">
            <v>5.5024873980805404</v>
          </cell>
          <cell r="J74">
            <v>5.7808136222067201</v>
          </cell>
          <cell r="K74">
            <v>5.8211673762508598</v>
          </cell>
          <cell r="L74">
            <v>6.3225781923430402</v>
          </cell>
          <cell r="M74">
            <v>6.2994999274171199</v>
          </cell>
          <cell r="N74">
            <v>6.3693900093122302</v>
          </cell>
          <cell r="O74">
            <v>6.6224730489874304</v>
          </cell>
          <cell r="P74">
            <v>6.9067371612470101</v>
          </cell>
          <cell r="Q74">
            <v>7.0061658053851996</v>
          </cell>
          <cell r="R74">
            <v>6.8524888356787601</v>
          </cell>
          <cell r="S74">
            <v>6.2568699929259903</v>
          </cell>
          <cell r="T74">
            <v>6.39570552772265</v>
          </cell>
          <cell r="U74">
            <v>6.4092597887061196</v>
          </cell>
          <cell r="V74">
            <v>6.3023815512795398</v>
          </cell>
          <cell r="W74">
            <v>6.5682045955542598</v>
          </cell>
        </row>
        <row r="75">
          <cell r="A75">
            <v>74</v>
          </cell>
          <cell r="B75" t="str">
            <v>SOCO/Entergy/TVA - Mississippi</v>
          </cell>
          <cell r="C75" t="str">
            <v>99_AnnualAvg</v>
          </cell>
          <cell r="D75">
            <v>6.5378293706465396</v>
          </cell>
          <cell r="E75">
            <v>6.5504207160742798</v>
          </cell>
          <cell r="F75">
            <v>6.7280375562066901</v>
          </cell>
          <cell r="G75">
            <v>6.0219208254047096</v>
          </cell>
          <cell r="H75">
            <v>5.8365085769593303</v>
          </cell>
          <cell r="I75">
            <v>5.5024873980805404</v>
          </cell>
          <cell r="J75">
            <v>5.7808136222067201</v>
          </cell>
          <cell r="K75">
            <v>5.8211673762508598</v>
          </cell>
          <cell r="L75">
            <v>6.3225781923430402</v>
          </cell>
          <cell r="M75">
            <v>6.2994999274171199</v>
          </cell>
          <cell r="N75">
            <v>6.3693900093122302</v>
          </cell>
          <cell r="O75">
            <v>6.6224730489874304</v>
          </cell>
          <cell r="P75">
            <v>6.9067371612470101</v>
          </cell>
          <cell r="Q75">
            <v>7.0061658053851996</v>
          </cell>
          <cell r="R75">
            <v>6.8524888356787601</v>
          </cell>
          <cell r="S75">
            <v>6.2568699929259903</v>
          </cell>
          <cell r="T75">
            <v>6.39570552772265</v>
          </cell>
          <cell r="U75">
            <v>6.4092597887061196</v>
          </cell>
          <cell r="V75">
            <v>6.3023815512795398</v>
          </cell>
          <cell r="W75">
            <v>6.5682045955542598</v>
          </cell>
        </row>
        <row r="76">
          <cell r="A76">
            <v>75</v>
          </cell>
          <cell r="B76" t="str">
            <v>SOCO/TVA/VIEP - Georgia</v>
          </cell>
          <cell r="C76" t="str">
            <v>99_AnnualAvg</v>
          </cell>
          <cell r="D76">
            <v>6.5378293706465396</v>
          </cell>
          <cell r="E76">
            <v>6.5504207160742798</v>
          </cell>
          <cell r="F76">
            <v>6.7280375562066901</v>
          </cell>
          <cell r="G76">
            <v>6.0219208254047096</v>
          </cell>
          <cell r="H76">
            <v>5.8365085769593303</v>
          </cell>
          <cell r="I76">
            <v>5.5024873980805404</v>
          </cell>
          <cell r="J76">
            <v>5.7808136222067201</v>
          </cell>
          <cell r="K76">
            <v>5.8211673762508598</v>
          </cell>
          <cell r="L76">
            <v>6.3225781923430402</v>
          </cell>
          <cell r="M76">
            <v>6.2994999274171199</v>
          </cell>
          <cell r="N76">
            <v>6.3693900093122302</v>
          </cell>
          <cell r="O76">
            <v>6.6224730489874304</v>
          </cell>
          <cell r="P76">
            <v>6.9067371612470101</v>
          </cell>
          <cell r="Q76">
            <v>7.0061658053851996</v>
          </cell>
          <cell r="R76">
            <v>6.8524888356787601</v>
          </cell>
          <cell r="S76">
            <v>6.2568699929259903</v>
          </cell>
          <cell r="T76">
            <v>6.39570552772265</v>
          </cell>
          <cell r="U76">
            <v>6.4092597887061196</v>
          </cell>
          <cell r="V76">
            <v>6.3023815512795398</v>
          </cell>
          <cell r="W76">
            <v>6.5682045955542598</v>
          </cell>
        </row>
        <row r="77">
          <cell r="A77">
            <v>76</v>
          </cell>
          <cell r="B77" t="str">
            <v>SPPW</v>
          </cell>
          <cell r="C77" t="str">
            <v>99_AnnualAvg</v>
          </cell>
          <cell r="D77">
            <v>5.5630326944394799</v>
          </cell>
          <cell r="E77">
            <v>5.5127878613390902</v>
          </cell>
          <cell r="F77">
            <v>5.7060822505064204</v>
          </cell>
          <cell r="G77">
            <v>5.4176421826807202</v>
          </cell>
          <cell r="H77">
            <v>5.3377722263793901</v>
          </cell>
          <cell r="I77">
            <v>4.9800790579385801</v>
          </cell>
          <cell r="J77">
            <v>5.2953845057012101</v>
          </cell>
          <cell r="K77">
            <v>5.2926252430169303</v>
          </cell>
          <cell r="L77">
            <v>5.7362604870839098</v>
          </cell>
          <cell r="M77">
            <v>5.65457739659713</v>
          </cell>
          <cell r="N77">
            <v>5.6760816773379501</v>
          </cell>
          <cell r="O77">
            <v>5.9873504518495899</v>
          </cell>
          <cell r="P77">
            <v>6.2321576186443499</v>
          </cell>
          <cell r="Q77">
            <v>6.3442533687277596</v>
          </cell>
          <cell r="R77">
            <v>6.1529296334295998</v>
          </cell>
          <cell r="S77">
            <v>5.5322614355737496</v>
          </cell>
          <cell r="T77">
            <v>5.7285061423875501</v>
          </cell>
          <cell r="U77">
            <v>5.7516545649815001</v>
          </cell>
          <cell r="V77">
            <v>5.5186093888967003</v>
          </cell>
          <cell r="W77">
            <v>5.8042187464168498</v>
          </cell>
        </row>
        <row r="78">
          <cell r="A78">
            <v>77</v>
          </cell>
          <cell r="B78" t="str">
            <v>Stateline</v>
          </cell>
          <cell r="C78" t="str">
            <v>99_AnnualAvg</v>
          </cell>
          <cell r="D78">
            <v>6.0806941728599702</v>
          </cell>
          <cell r="E78">
            <v>6.1588729557082296</v>
          </cell>
          <cell r="F78">
            <v>6.5440039311549896</v>
          </cell>
          <cell r="G78">
            <v>5.8834852996146196</v>
          </cell>
          <cell r="H78">
            <v>5.7214169525183696</v>
          </cell>
          <cell r="I78">
            <v>5.3914375836460904</v>
          </cell>
          <cell r="J78">
            <v>5.6805956152123001</v>
          </cell>
          <cell r="K78">
            <v>5.7050338001443501</v>
          </cell>
          <cell r="L78">
            <v>6.1937027335743302</v>
          </cell>
          <cell r="M78">
            <v>6.1269047020672902</v>
          </cell>
          <cell r="N78">
            <v>6.1483026865926496</v>
          </cell>
          <cell r="O78">
            <v>6.4698913338903603</v>
          </cell>
          <cell r="P78">
            <v>6.7259155207022996</v>
          </cell>
          <cell r="Q78">
            <v>6.84651689156009</v>
          </cell>
          <cell r="R78">
            <v>6.6612097179095802</v>
          </cell>
          <cell r="S78">
            <v>5.9518237114583803</v>
          </cell>
          <cell r="T78">
            <v>6.1300183855611197</v>
          </cell>
          <cell r="U78">
            <v>6.1602143330022701</v>
          </cell>
          <cell r="V78">
            <v>5.87563424757513</v>
          </cell>
          <cell r="W78">
            <v>6.1655441928116499</v>
          </cell>
        </row>
        <row r="79">
          <cell r="A79">
            <v>78</v>
          </cell>
          <cell r="B79" t="str">
            <v>SWPS</v>
          </cell>
          <cell r="C79" t="str">
            <v>99_AnnualAvg</v>
          </cell>
          <cell r="D79">
            <v>5.5630326944394799</v>
          </cell>
          <cell r="E79">
            <v>5.5127878613390902</v>
          </cell>
          <cell r="F79">
            <v>5.7060822505064204</v>
          </cell>
          <cell r="G79">
            <v>5.4176421826807202</v>
          </cell>
          <cell r="H79">
            <v>5.3377722263793901</v>
          </cell>
          <cell r="I79">
            <v>4.9800790579385801</v>
          </cell>
          <cell r="J79">
            <v>5.2953845057012101</v>
          </cell>
          <cell r="K79">
            <v>5.2926252430169303</v>
          </cell>
          <cell r="L79">
            <v>5.7362604870839098</v>
          </cell>
          <cell r="M79">
            <v>5.65457739659713</v>
          </cell>
          <cell r="N79">
            <v>5.6760816773379501</v>
          </cell>
          <cell r="O79">
            <v>5.9873504518495899</v>
          </cell>
          <cell r="P79">
            <v>6.2321576186443499</v>
          </cell>
          <cell r="Q79">
            <v>6.3442533687277596</v>
          </cell>
          <cell r="R79">
            <v>6.1529296334295998</v>
          </cell>
          <cell r="S79">
            <v>5.5322614355737496</v>
          </cell>
          <cell r="T79">
            <v>5.7285061423875501</v>
          </cell>
          <cell r="U79">
            <v>5.7516545649815001</v>
          </cell>
          <cell r="V79">
            <v>5.5186093888967003</v>
          </cell>
          <cell r="W79">
            <v>5.8042187464168498</v>
          </cell>
        </row>
        <row r="80">
          <cell r="A80">
            <v>79</v>
          </cell>
          <cell r="B80" t="str">
            <v>TVA</v>
          </cell>
          <cell r="C80" t="str">
            <v>99_AnnualAvg</v>
          </cell>
          <cell r="D80">
            <v>6.4705509446084397</v>
          </cell>
          <cell r="E80">
            <v>6.55443350939382</v>
          </cell>
          <cell r="F80">
            <v>6.6990016386005502</v>
          </cell>
          <cell r="G80">
            <v>5.9734461984337397</v>
          </cell>
          <cell r="H80">
            <v>5.7735297945672501</v>
          </cell>
          <cell r="I80">
            <v>5.4285274805608097</v>
          </cell>
          <cell r="J80">
            <v>5.69991601220147</v>
          </cell>
          <cell r="K80">
            <v>5.7296204890696503</v>
          </cell>
          <cell r="L80">
            <v>6.2020885439431996</v>
          </cell>
          <cell r="M80">
            <v>6.1528437157745497</v>
          </cell>
          <cell r="N80">
            <v>6.1987541877151404</v>
          </cell>
          <cell r="O80">
            <v>6.5063619824174701</v>
          </cell>
          <cell r="P80">
            <v>6.76830746889478</v>
          </cell>
          <cell r="Q80">
            <v>6.8801508875094504</v>
          </cell>
          <cell r="R80">
            <v>6.6965776962993102</v>
          </cell>
          <cell r="S80">
            <v>6.1200676981525604</v>
          </cell>
          <cell r="T80">
            <v>6.2770057244715698</v>
          </cell>
          <cell r="U80">
            <v>6.3070039466293002</v>
          </cell>
          <cell r="V80">
            <v>6.1314313955510897</v>
          </cell>
          <cell r="W80">
            <v>6.3836443221387702</v>
          </cell>
        </row>
        <row r="81">
          <cell r="A81">
            <v>80</v>
          </cell>
          <cell r="B81" t="str">
            <v>TVA - Tennessee</v>
          </cell>
          <cell r="C81" t="str">
            <v>99_AnnualAvg</v>
          </cell>
          <cell r="D81">
            <v>6.4705509446084397</v>
          </cell>
          <cell r="E81">
            <v>6.55443350939382</v>
          </cell>
          <cell r="F81">
            <v>6.6990016386005502</v>
          </cell>
          <cell r="G81">
            <v>5.9734461984337397</v>
          </cell>
          <cell r="H81">
            <v>5.7735297945672501</v>
          </cell>
          <cell r="I81">
            <v>5.4285274805608097</v>
          </cell>
          <cell r="J81">
            <v>5.69991601220147</v>
          </cell>
          <cell r="K81">
            <v>5.7296204890696503</v>
          </cell>
          <cell r="L81">
            <v>6.2020885439431996</v>
          </cell>
          <cell r="M81">
            <v>6.1528437157745497</v>
          </cell>
          <cell r="N81">
            <v>6.1987541877151404</v>
          </cell>
          <cell r="O81">
            <v>6.5063619824174701</v>
          </cell>
          <cell r="P81">
            <v>6.76830746889478</v>
          </cell>
          <cell r="Q81">
            <v>6.8801508875094504</v>
          </cell>
          <cell r="R81">
            <v>6.6965776962993102</v>
          </cell>
          <cell r="S81">
            <v>6.1200676981525604</v>
          </cell>
          <cell r="T81">
            <v>6.2770057244715698</v>
          </cell>
          <cell r="U81">
            <v>6.3070039466293002</v>
          </cell>
          <cell r="V81">
            <v>6.1314313955510897</v>
          </cell>
          <cell r="W81">
            <v>6.3836443221387702</v>
          </cell>
        </row>
        <row r="82">
          <cell r="A82">
            <v>81</v>
          </cell>
          <cell r="B82" t="str">
            <v>UPSNY</v>
          </cell>
          <cell r="C82" t="str">
            <v>99_AnnualAvg</v>
          </cell>
          <cell r="D82">
            <v>6.4548314922887204</v>
          </cell>
          <cell r="E82">
            <v>6.6229193344280599</v>
          </cell>
          <cell r="F82">
            <v>6.9274953714627703</v>
          </cell>
          <cell r="G82">
            <v>6.21630332176899</v>
          </cell>
          <cell r="H82">
            <v>6.0255714155104299</v>
          </cell>
          <cell r="I82">
            <v>5.7039449515284799</v>
          </cell>
          <cell r="J82">
            <v>5.9807247733844298</v>
          </cell>
          <cell r="K82">
            <v>6.0149465048885604</v>
          </cell>
          <cell r="L82">
            <v>6.5164183436237204</v>
          </cell>
          <cell r="M82">
            <v>6.4759759117964997</v>
          </cell>
          <cell r="N82">
            <v>6.5321844645379397</v>
          </cell>
          <cell r="O82">
            <v>6.8378423759939997</v>
          </cell>
          <cell r="P82">
            <v>7.1000892284181401</v>
          </cell>
          <cell r="Q82">
            <v>7.2130161577003404</v>
          </cell>
          <cell r="R82">
            <v>7.0446211714166198</v>
          </cell>
          <cell r="S82">
            <v>6.4510458712988097</v>
          </cell>
          <cell r="T82">
            <v>6.5936654199386302</v>
          </cell>
          <cell r="U82">
            <v>6.6567318420419399</v>
          </cell>
          <cell r="V82">
            <v>6.5155238663919501</v>
          </cell>
          <cell r="W82">
            <v>6.7870238157296701</v>
          </cell>
        </row>
        <row r="83">
          <cell r="A83">
            <v>82</v>
          </cell>
          <cell r="B83" t="str">
            <v>VCAR/TVA - North Carolina</v>
          </cell>
          <cell r="C83" t="str">
            <v>99_AnnualAvg</v>
          </cell>
          <cell r="D83">
            <v>6.6414618039997597</v>
          </cell>
          <cell r="E83">
            <v>6.6475340011675801</v>
          </cell>
          <cell r="F83">
            <v>6.8009416685841098</v>
          </cell>
          <cell r="G83">
            <v>6.0882434321355996</v>
          </cell>
          <cell r="H83">
            <v>5.8921841684270397</v>
          </cell>
          <cell r="I83">
            <v>5.5568212666979502</v>
          </cell>
          <cell r="J83">
            <v>5.8304747193093496</v>
          </cell>
          <cell r="K83">
            <v>5.8691952708386204</v>
          </cell>
          <cell r="L83">
            <v>6.3567290737495297</v>
          </cell>
          <cell r="M83">
            <v>6.3190565690641298</v>
          </cell>
          <cell r="N83">
            <v>6.3680815291268402</v>
          </cell>
          <cell r="O83">
            <v>6.6765034166487096</v>
          </cell>
          <cell r="P83">
            <v>6.9465858925869899</v>
          </cell>
          <cell r="Q83">
            <v>7.0707326806823003</v>
          </cell>
          <cell r="R83">
            <v>6.9395665501306301</v>
          </cell>
          <cell r="S83">
            <v>6.3379616462662902</v>
          </cell>
          <cell r="T83">
            <v>6.4348383462465097</v>
          </cell>
          <cell r="U83">
            <v>6.4738184857840597</v>
          </cell>
          <cell r="V83">
            <v>6.36759614099413</v>
          </cell>
          <cell r="W83">
            <v>6.6330444669136401</v>
          </cell>
        </row>
        <row r="84">
          <cell r="A84">
            <v>83</v>
          </cell>
          <cell r="B84" t="str">
            <v>VIEP</v>
          </cell>
          <cell r="C84" t="str">
            <v>99_AnnualAvg</v>
          </cell>
          <cell r="D84">
            <v>6.6878427552566304</v>
          </cell>
          <cell r="E84">
            <v>6.6926564703788802</v>
          </cell>
          <cell r="F84">
            <v>6.8449629376149597</v>
          </cell>
          <cell r="G84">
            <v>6.1324723016937099</v>
          </cell>
          <cell r="H84">
            <v>5.93614803174105</v>
          </cell>
          <cell r="I84">
            <v>5.6005770856008201</v>
          </cell>
          <cell r="J84">
            <v>5.8759289668883596</v>
          </cell>
          <cell r="K84">
            <v>5.9170173730328104</v>
          </cell>
          <cell r="L84">
            <v>6.4073244742448301</v>
          </cell>
          <cell r="M84">
            <v>6.3718758148515597</v>
          </cell>
          <cell r="N84">
            <v>6.4213647187857097</v>
          </cell>
          <cell r="O84">
            <v>6.73067908640542</v>
          </cell>
          <cell r="P84">
            <v>7.00344512429084</v>
          </cell>
          <cell r="Q84">
            <v>7.1300335696594903</v>
          </cell>
          <cell r="R84">
            <v>6.9999694517478002</v>
          </cell>
          <cell r="S84">
            <v>6.3945517252962798</v>
          </cell>
          <cell r="T84">
            <v>6.4893712891527704</v>
          </cell>
          <cell r="U84">
            <v>6.5284634666670103</v>
          </cell>
          <cell r="V84">
            <v>6.4224710598722803</v>
          </cell>
          <cell r="W84">
            <v>6.6891493887943199</v>
          </cell>
        </row>
        <row r="85">
          <cell r="A85">
            <v>84</v>
          </cell>
          <cell r="B85" t="str">
            <v>WUMS</v>
          </cell>
          <cell r="C85" t="str">
            <v>99_AnnualAvg</v>
          </cell>
          <cell r="D85">
            <v>6.3600261694098004</v>
          </cell>
          <cell r="E85">
            <v>6.3527332697310896</v>
          </cell>
          <cell r="F85">
            <v>6.6219982568770703</v>
          </cell>
          <cell r="G85">
            <v>5.9739248593596699</v>
          </cell>
          <cell r="H85">
            <v>5.8152420248837604</v>
          </cell>
          <cell r="I85">
            <v>5.4837802421595399</v>
          </cell>
          <cell r="J85">
            <v>5.7750851157479302</v>
          </cell>
          <cell r="K85">
            <v>5.8006250198800204</v>
          </cell>
          <cell r="L85">
            <v>6.2922300090762997</v>
          </cell>
          <cell r="M85">
            <v>6.2257449187359297</v>
          </cell>
          <cell r="N85">
            <v>6.24422312894563</v>
          </cell>
          <cell r="O85">
            <v>6.5674601016299201</v>
          </cell>
          <cell r="P85">
            <v>6.8245963712480702</v>
          </cell>
          <cell r="Q85">
            <v>6.9465417567510697</v>
          </cell>
          <cell r="R85">
            <v>6.7615693601509603</v>
          </cell>
          <cell r="S85">
            <v>6.0498869589046</v>
          </cell>
          <cell r="T85">
            <v>6.2282027720148898</v>
          </cell>
          <cell r="U85">
            <v>6.2617517957681699</v>
          </cell>
          <cell r="V85">
            <v>5.98344316978325</v>
          </cell>
          <cell r="W85">
            <v>6.2756768139035897</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sheetName val="Parameters"/>
      <sheetName val="Menus"/>
      <sheetName val="Gas Input"/>
      <sheetName val="Energy Prices"/>
      <sheetName val="Gas Prices"/>
      <sheetName val="Generation"/>
      <sheetName val="Starts"/>
      <sheetName val="Margin"/>
      <sheetName val="Duration"/>
      <sheetName val="Frequency"/>
    </sheetNames>
    <sheetDataSet>
      <sheetData sheetId="0"/>
      <sheetData sheetId="1" refreshError="1">
        <row r="3">
          <cell r="C3">
            <v>400</v>
          </cell>
        </row>
        <row r="5">
          <cell r="C5">
            <v>0.55000000000000004</v>
          </cell>
        </row>
      </sheetData>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tsByGroup"/>
      <sheetName val="PlantsByGroup Market Prices"/>
      <sheetName val="Market Price Summary"/>
      <sheetName val="Power Summary"/>
      <sheetName val="Gas Summary"/>
      <sheetName val="NY spots"/>
      <sheetName val="SPPnth adjustment"/>
      <sheetName val="CPN Elec Peak Fwds"/>
      <sheetName val="CPN Elec Off-Pk Fwds"/>
      <sheetName val="CPN Gas Fwds"/>
      <sheetName val="Prosym Elec Peak"/>
      <sheetName val="Prosym Elec Off-Pk"/>
      <sheetName val="Prosym Capc Price"/>
      <sheetName val="Prosym LICAP"/>
      <sheetName val="Prosym Final Capc Price"/>
      <sheetName val="Prosym Capc Spread"/>
      <sheetName val="Prosym Gas"/>
      <sheetName val="PA Inflation"/>
      <sheetName val="Matchings"/>
      <sheetName val="CPN Matching"/>
      <sheetName val="Comparisons"/>
      <sheetName val="Comparisons - Annual"/>
    </sheetNames>
    <sheetDataSet>
      <sheetData sheetId="0"/>
      <sheetData sheetId="1"/>
      <sheetData sheetId="2" refreshError="1"/>
      <sheetData sheetId="3" refreshError="1"/>
      <sheetData sheetId="4" refreshError="1"/>
      <sheetData sheetId="5" refreshError="1"/>
      <sheetData sheetId="6"/>
      <sheetData sheetId="7" refreshError="1"/>
      <sheetData sheetId="8" refreshError="1"/>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row r="3">
          <cell r="B3" t="str">
            <v>West</v>
          </cell>
          <cell r="E3" t="str">
            <v>Alberta</v>
          </cell>
          <cell r="J3" t="str">
            <v>NYMEX-HEHUB</v>
          </cell>
          <cell r="L3" t="str">
            <v>ng_aep zm</v>
          </cell>
        </row>
        <row r="4">
          <cell r="B4" t="str">
            <v>West</v>
          </cell>
          <cell r="E4" t="str">
            <v>British Col</v>
          </cell>
          <cell r="J4" t="str">
            <v>AECO-CAD</v>
          </cell>
          <cell r="L4" t="str">
            <v>ng_alberta zm</v>
          </cell>
        </row>
        <row r="5">
          <cell r="B5" t="str">
            <v>Northeast</v>
          </cell>
          <cell r="E5" t="str">
            <v>CanOnt</v>
          </cell>
          <cell r="J5" t="str">
            <v>AECO-USD</v>
          </cell>
          <cell r="L5" t="str">
            <v>ng_arizona zm</v>
          </cell>
        </row>
        <row r="6">
          <cell r="B6" t="str">
            <v>Northeast</v>
          </cell>
          <cell r="E6" t="str">
            <v>NEP-BHE</v>
          </cell>
          <cell r="J6" t="str">
            <v>Alliance-Into</v>
          </cell>
          <cell r="L6" t="str">
            <v>ng_brazos</v>
          </cell>
        </row>
        <row r="7">
          <cell r="B7" t="str">
            <v>Northeast</v>
          </cell>
          <cell r="E7" t="str">
            <v>NEP-BOS</v>
          </cell>
          <cell r="J7" t="str">
            <v>DAWN-CAD</v>
          </cell>
          <cell r="L7" t="str">
            <v>ng_britcol zm</v>
          </cell>
        </row>
        <row r="8">
          <cell r="B8" t="str">
            <v>Northeast</v>
          </cell>
          <cell r="E8" t="str">
            <v>NEP-CMA</v>
          </cell>
          <cell r="J8" t="str">
            <v>EMERSON</v>
          </cell>
          <cell r="L8" t="str">
            <v>ng_cal nor zm</v>
          </cell>
        </row>
        <row r="9">
          <cell r="B9" t="str">
            <v>Northeast</v>
          </cell>
          <cell r="E9" t="str">
            <v>NEP-CT</v>
          </cell>
          <cell r="J9" t="str">
            <v>GD-AquaDulce</v>
          </cell>
          <cell r="L9" t="str">
            <v>ng_cal north</v>
          </cell>
        </row>
        <row r="10">
          <cell r="B10" t="str">
            <v>Northeast</v>
          </cell>
          <cell r="E10" t="str">
            <v>NEP-ME</v>
          </cell>
          <cell r="J10" t="str">
            <v>GD-Katy</v>
          </cell>
          <cell r="L10" t="str">
            <v>ng_cal sou zm</v>
          </cell>
        </row>
        <row r="11">
          <cell r="B11" t="str">
            <v>Northeast</v>
          </cell>
          <cell r="E11" t="str">
            <v>NEP-NH</v>
          </cell>
          <cell r="J11" t="str">
            <v>GDM-Dracut</v>
          </cell>
          <cell r="L11" t="str">
            <v>ng_canada</v>
          </cell>
        </row>
        <row r="12">
          <cell r="B12" t="str">
            <v>Northeast</v>
          </cell>
          <cell r="E12" t="str">
            <v>NEP-NOR</v>
          </cell>
          <cell r="J12" t="str">
            <v>GDM-Kingsgate</v>
          </cell>
          <cell r="L12" t="str">
            <v>ng_ceco zm</v>
          </cell>
        </row>
        <row r="13">
          <cell r="B13" t="str">
            <v>Northeast</v>
          </cell>
          <cell r="E13" t="str">
            <v>NEP-RI</v>
          </cell>
          <cell r="J13" t="str">
            <v>GDM-Stanfield</v>
          </cell>
          <cell r="L13" t="str">
            <v>ng_colorad zm</v>
          </cell>
        </row>
        <row r="14">
          <cell r="B14" t="str">
            <v>Northeast</v>
          </cell>
          <cell r="E14" t="str">
            <v>NEP-SEMA</v>
          </cell>
          <cell r="J14" t="str">
            <v>GDM-TRANSCOZ5</v>
          </cell>
          <cell r="L14" t="str">
            <v>ng_ent CC</v>
          </cell>
        </row>
        <row r="15">
          <cell r="B15" t="str">
            <v>Northeast</v>
          </cell>
          <cell r="E15" t="str">
            <v>NEP-SME</v>
          </cell>
          <cell r="J15" t="str">
            <v>GD-Tenn/Z0</v>
          </cell>
          <cell r="L15" t="str">
            <v>ng_entCC ar</v>
          </cell>
        </row>
        <row r="16">
          <cell r="B16" t="str">
            <v>Northeast</v>
          </cell>
          <cell r="E16" t="str">
            <v>NEP-SWCT</v>
          </cell>
          <cell r="J16" t="str">
            <v>GD-Tetco/WLA</v>
          </cell>
          <cell r="L16" t="str">
            <v>ng_fla</v>
          </cell>
        </row>
        <row r="17">
          <cell r="B17" t="str">
            <v>Northeast</v>
          </cell>
          <cell r="E17" t="str">
            <v>NEP-VT</v>
          </cell>
          <cell r="J17" t="str">
            <v>IF-ANR OK</v>
          </cell>
          <cell r="L17" t="str">
            <v>ng_fla CC</v>
          </cell>
        </row>
        <row r="18">
          <cell r="B18" t="str">
            <v>Northeast</v>
          </cell>
          <cell r="E18" t="str">
            <v>NEP-WMA</v>
          </cell>
          <cell r="J18" t="str">
            <v>IF-ANRLa</v>
          </cell>
          <cell r="L18" t="str">
            <v>ng_fla zm</v>
          </cell>
        </row>
        <row r="19">
          <cell r="B19" t="str">
            <v>Northeast</v>
          </cell>
          <cell r="E19" t="str">
            <v>NYeast</v>
          </cell>
          <cell r="J19" t="str">
            <v>IF-CIG/Questar</v>
          </cell>
          <cell r="L19" t="str">
            <v>ng_hou tx</v>
          </cell>
        </row>
        <row r="20">
          <cell r="B20" t="str">
            <v>Northeast</v>
          </cell>
          <cell r="E20" t="str">
            <v>NYincity</v>
          </cell>
          <cell r="J20" t="str">
            <v>IF-CNG/Appalac</v>
          </cell>
          <cell r="L20" t="str">
            <v>ng_hou tx zm</v>
          </cell>
        </row>
        <row r="21">
          <cell r="B21" t="str">
            <v>Northeast</v>
          </cell>
          <cell r="E21" t="str">
            <v>NYlongisland</v>
          </cell>
          <cell r="J21" t="str">
            <v>IF-COLGAS_DEL</v>
          </cell>
          <cell r="L21" t="str">
            <v>ng_LA zm</v>
          </cell>
        </row>
        <row r="22">
          <cell r="B22" t="str">
            <v>Northeast</v>
          </cell>
          <cell r="E22" t="str">
            <v>NYnortheast</v>
          </cell>
          <cell r="J22" t="str">
            <v>IF-ColGasApp</v>
          </cell>
          <cell r="L22" t="str">
            <v>ng_MO zm</v>
          </cell>
        </row>
        <row r="23">
          <cell r="B23" t="str">
            <v>Northeast</v>
          </cell>
          <cell r="E23" t="str">
            <v>NYwest</v>
          </cell>
          <cell r="J23" t="str">
            <v>IF-ColGulf/LAOn</v>
          </cell>
          <cell r="L23" t="str">
            <v>ng_nepoo zm</v>
          </cell>
        </row>
        <row r="24">
          <cell r="B24" t="str">
            <v>North</v>
          </cell>
          <cell r="E24" t="str">
            <v>AEP</v>
          </cell>
          <cell r="J24" t="str">
            <v>IF-COLGULF_ML</v>
          </cell>
          <cell r="L24" t="str">
            <v>ng_nor tx zm</v>
          </cell>
        </row>
        <row r="25">
          <cell r="B25" t="str">
            <v>North</v>
          </cell>
          <cell r="E25" t="str">
            <v>APS</v>
          </cell>
          <cell r="J25" t="str">
            <v>IF-DOMINION_NP</v>
          </cell>
          <cell r="L25" t="str">
            <v>ng_NYLI zm</v>
          </cell>
        </row>
        <row r="26">
          <cell r="B26" t="str">
            <v>North</v>
          </cell>
          <cell r="E26" t="str">
            <v>CECO</v>
          </cell>
          <cell r="J26" t="str">
            <v>IF-ELPaso/Perm</v>
          </cell>
          <cell r="L26" t="str">
            <v>ng_NYLI</v>
          </cell>
        </row>
        <row r="27">
          <cell r="B27" t="str">
            <v>North</v>
          </cell>
          <cell r="E27" t="str">
            <v>CIN</v>
          </cell>
          <cell r="J27" t="str">
            <v>IF-FGT/Z1</v>
          </cell>
          <cell r="L27" t="str">
            <v>ng_nypp-city</v>
          </cell>
        </row>
        <row r="28">
          <cell r="B28" t="str">
            <v>North</v>
          </cell>
          <cell r="E28" t="str">
            <v>EMO</v>
          </cell>
          <cell r="J28" t="str">
            <v>IF-FGT/Z2</v>
          </cell>
          <cell r="L28" t="str">
            <v>ng_oreg zm</v>
          </cell>
        </row>
        <row r="29">
          <cell r="B29" t="str">
            <v>South</v>
          </cell>
          <cell r="E29" t="str">
            <v>ENTR</v>
          </cell>
          <cell r="J29" t="str">
            <v>IF-FGT/Z3</v>
          </cell>
          <cell r="L29" t="str">
            <v>ng_pj-cn zm</v>
          </cell>
        </row>
        <row r="30">
          <cell r="B30" t="str">
            <v>North</v>
          </cell>
          <cell r="E30" t="str">
            <v>First Energy</v>
          </cell>
          <cell r="J30" t="str">
            <v>IF-FL_Citygate</v>
          </cell>
          <cell r="L30" t="str">
            <v>ng_pjm-east</v>
          </cell>
        </row>
        <row r="31">
          <cell r="B31" t="str">
            <v>North</v>
          </cell>
          <cell r="E31" t="str">
            <v>MAPeast</v>
          </cell>
          <cell r="J31" t="str">
            <v>IF-HSC</v>
          </cell>
          <cell r="L31" t="str">
            <v>ng_so tx zm</v>
          </cell>
        </row>
        <row r="32">
          <cell r="B32" t="str">
            <v>North</v>
          </cell>
          <cell r="E32" t="str">
            <v>MAPnw</v>
          </cell>
          <cell r="J32" t="str">
            <v>IF-NWPL/Rockies</v>
          </cell>
          <cell r="L32" t="str">
            <v>ng_sou CC</v>
          </cell>
        </row>
        <row r="33">
          <cell r="B33" t="str">
            <v>North</v>
          </cell>
          <cell r="E33" t="str">
            <v>MAPsw</v>
          </cell>
          <cell r="J33" t="str">
            <v>IF-PEPL</v>
          </cell>
          <cell r="L33" t="str">
            <v>ng_sppwc zm</v>
          </cell>
        </row>
        <row r="34">
          <cell r="B34" t="str">
            <v>North</v>
          </cell>
          <cell r="E34" t="str">
            <v>MECS</v>
          </cell>
          <cell r="J34" t="str">
            <v>IF-REI-N/S</v>
          </cell>
          <cell r="L34" t="str">
            <v>ng_sppwc</v>
          </cell>
        </row>
        <row r="35">
          <cell r="B35" t="str">
            <v>North</v>
          </cell>
          <cell r="E35" t="str">
            <v>PJMcentral</v>
          </cell>
          <cell r="J35" t="str">
            <v>IF-REI-WEST</v>
          </cell>
          <cell r="L35" t="str">
            <v>ng_tva CC</v>
          </cell>
        </row>
        <row r="36">
          <cell r="B36" t="str">
            <v>North</v>
          </cell>
          <cell r="E36" t="str">
            <v>PJMeast</v>
          </cell>
          <cell r="J36" t="str">
            <v>IF-SJ</v>
          </cell>
          <cell r="L36" t="str">
            <v>ng_vacar</v>
          </cell>
        </row>
        <row r="37">
          <cell r="B37" t="str">
            <v>North</v>
          </cell>
          <cell r="E37" t="str">
            <v>PJMsouth</v>
          </cell>
          <cell r="J37" t="str">
            <v>IF-SOCAL</v>
          </cell>
          <cell r="L37" t="str">
            <v>ng_vacar CC</v>
          </cell>
        </row>
        <row r="38">
          <cell r="B38" t="str">
            <v>North</v>
          </cell>
          <cell r="E38" t="str">
            <v>PJMwest</v>
          </cell>
          <cell r="J38" t="str">
            <v>IF-SONAT</v>
          </cell>
          <cell r="L38" t="str">
            <v>ng_wash-or zm</v>
          </cell>
        </row>
        <row r="39">
          <cell r="B39" t="str">
            <v>North</v>
          </cell>
          <cell r="E39" t="str">
            <v>SCIL</v>
          </cell>
          <cell r="J39" t="str">
            <v>IF-Sumas</v>
          </cell>
          <cell r="L39" t="str">
            <v>ng_wium zm</v>
          </cell>
        </row>
        <row r="40">
          <cell r="B40" t="str">
            <v>North</v>
          </cell>
          <cell r="E40" t="str">
            <v>SIGE</v>
          </cell>
          <cell r="J40" t="str">
            <v>IF-Tenn/Z1</v>
          </cell>
        </row>
        <row r="41">
          <cell r="B41" t="str">
            <v>North</v>
          </cell>
          <cell r="E41" t="str">
            <v>SPPnorth</v>
          </cell>
          <cell r="J41" t="str">
            <v>IF-Tenn/Z6</v>
          </cell>
        </row>
        <row r="42">
          <cell r="B42" t="str">
            <v>North</v>
          </cell>
          <cell r="E42" t="str">
            <v>SPPsoutheast</v>
          </cell>
          <cell r="J42" t="str">
            <v>IF-TENN_500</v>
          </cell>
        </row>
        <row r="43">
          <cell r="B43" t="str">
            <v>North</v>
          </cell>
          <cell r="E43" t="str">
            <v>SPPwestcentral</v>
          </cell>
          <cell r="J43" t="str">
            <v>IF-TENN_800</v>
          </cell>
        </row>
        <row r="44">
          <cell r="B44" t="str">
            <v>South</v>
          </cell>
          <cell r="E44" t="str">
            <v>TEVA</v>
          </cell>
          <cell r="J44" t="str">
            <v>IF-TENN_Z5</v>
          </cell>
        </row>
        <row r="45">
          <cell r="B45" t="str">
            <v>South</v>
          </cell>
          <cell r="E45" t="str">
            <v>VACAR</v>
          </cell>
          <cell r="J45" t="str">
            <v>IF-Tetco STX</v>
          </cell>
        </row>
        <row r="46">
          <cell r="B46" t="str">
            <v>North</v>
          </cell>
          <cell r="E46" t="str">
            <v>WIUM</v>
          </cell>
          <cell r="J46" t="str">
            <v>IF-Tetco/ELA</v>
          </cell>
        </row>
        <row r="47">
          <cell r="B47" t="str">
            <v>South</v>
          </cell>
          <cell r="E47" t="str">
            <v>FRCC</v>
          </cell>
          <cell r="J47" t="str">
            <v>IF-Tetco/ETX</v>
          </cell>
        </row>
        <row r="48">
          <cell r="B48" t="str">
            <v>South</v>
          </cell>
          <cell r="E48" t="str">
            <v>Southern</v>
          </cell>
          <cell r="J48" t="str">
            <v>IF-Tetco/M3</v>
          </cell>
        </row>
        <row r="49">
          <cell r="B49" t="str">
            <v>West</v>
          </cell>
          <cell r="E49" t="str">
            <v>Arizona</v>
          </cell>
          <cell r="J49" t="str">
            <v>IF-TETCO_M1</v>
          </cell>
        </row>
        <row r="50">
          <cell r="B50" t="str">
            <v>West</v>
          </cell>
          <cell r="E50" t="str">
            <v>Colorado</v>
          </cell>
          <cell r="J50" t="str">
            <v>IF-TRANSCO/Z2 Sta45</v>
          </cell>
        </row>
        <row r="51">
          <cell r="B51" t="str">
            <v>West</v>
          </cell>
          <cell r="E51" t="str">
            <v>E. Northwest</v>
          </cell>
          <cell r="J51" t="str">
            <v>IF-TRANSCO/Z3</v>
          </cell>
        </row>
        <row r="52">
          <cell r="B52" t="str">
            <v>West</v>
          </cell>
          <cell r="E52" t="str">
            <v>Idaho</v>
          </cell>
          <cell r="J52" t="str">
            <v>IF-TRANSCO/Z4</v>
          </cell>
        </row>
        <row r="53">
          <cell r="B53" t="str">
            <v>West</v>
          </cell>
          <cell r="E53" t="str">
            <v>Montana</v>
          </cell>
          <cell r="J53" t="str">
            <v>IF-TRANSCO/Z6-NonNY</v>
          </cell>
        </row>
        <row r="54">
          <cell r="B54" t="str">
            <v>West</v>
          </cell>
          <cell r="E54" t="str">
            <v>New Mexico</v>
          </cell>
          <cell r="J54" t="str">
            <v>IF-TRANSCO/Z6-NY</v>
          </cell>
        </row>
        <row r="55">
          <cell r="B55" t="str">
            <v>West</v>
          </cell>
          <cell r="E55" t="str">
            <v>No. California</v>
          </cell>
          <cell r="J55" t="str">
            <v>IF-Waha</v>
          </cell>
        </row>
        <row r="56">
          <cell r="B56" t="str">
            <v>West</v>
          </cell>
          <cell r="E56" t="str">
            <v>Sierra Pacific</v>
          </cell>
          <cell r="J56" t="str">
            <v>IROQUOIS_REC</v>
          </cell>
        </row>
        <row r="57">
          <cell r="B57" t="str">
            <v>West</v>
          </cell>
          <cell r="E57" t="str">
            <v>So. California</v>
          </cell>
          <cell r="J57" t="str">
            <v>IROQUOIS_Z2</v>
          </cell>
        </row>
        <row r="58">
          <cell r="B58" t="str">
            <v>West</v>
          </cell>
          <cell r="E58" t="str">
            <v>Southern Nev</v>
          </cell>
          <cell r="J58" t="str">
            <v>NGI-AlgonquinCG</v>
          </cell>
        </row>
        <row r="59">
          <cell r="B59" t="str">
            <v>West</v>
          </cell>
          <cell r="E59" t="str">
            <v>Utah</v>
          </cell>
          <cell r="J59" t="str">
            <v>NGI-CHICAGOGATE</v>
          </cell>
        </row>
        <row r="60">
          <cell r="B60" t="str">
            <v>West</v>
          </cell>
          <cell r="E60" t="str">
            <v>W. Northwest</v>
          </cell>
          <cell r="J60" t="str">
            <v>NGI-Dawn</v>
          </cell>
        </row>
        <row r="61">
          <cell r="B61" t="str">
            <v>West</v>
          </cell>
          <cell r="E61" t="str">
            <v>Wyoming</v>
          </cell>
          <cell r="J61" t="str">
            <v>NGI-Malin</v>
          </cell>
        </row>
        <row r="62">
          <cell r="B62" t="str">
            <v>ERCOT</v>
          </cell>
          <cell r="E62" t="str">
            <v>Houston TX</v>
          </cell>
          <cell r="J62" t="str">
            <v>NGI-PGECitygate</v>
          </cell>
        </row>
        <row r="63">
          <cell r="B63" t="str">
            <v>ERCOT</v>
          </cell>
          <cell r="E63" t="str">
            <v>North TX</v>
          </cell>
          <cell r="J63" t="str">
            <v>NGPL (Mid Con)</v>
          </cell>
        </row>
        <row r="64">
          <cell r="B64" t="str">
            <v>ERCOT</v>
          </cell>
          <cell r="E64" t="str">
            <v>South TX</v>
          </cell>
          <cell r="J64" t="str">
            <v>NGPL-Tex-Ok</v>
          </cell>
        </row>
        <row r="65">
          <cell r="B65" t="str">
            <v>ERCOT</v>
          </cell>
          <cell r="E65" t="str">
            <v>West TX</v>
          </cell>
          <cell r="J65" t="str">
            <v>NIAGARA</v>
          </cell>
        </row>
        <row r="66">
          <cell r="J66" t="str">
            <v>NNG_DEMARC</v>
          </cell>
        </row>
        <row r="67">
          <cell r="J67" t="str">
            <v>QUESTAR</v>
          </cell>
        </row>
        <row r="68">
          <cell r="J68" t="str">
            <v>SUMAS-CAD</v>
          </cell>
        </row>
        <row r="69">
          <cell r="J69" t="str">
            <v>TRUNKLINE_ELA</v>
          </cell>
        </row>
        <row r="70">
          <cell r="J70" t="str">
            <v>TUFCO</v>
          </cell>
        </row>
        <row r="71">
          <cell r="J71" t="str">
            <v>Williams-TOK</v>
          </cell>
        </row>
        <row r="72">
          <cell r="J72" t="str">
            <v>WSTCST-ST2</v>
          </cell>
        </row>
      </sheetData>
      <sheetData sheetId="19"/>
      <sheetData sheetId="20"/>
      <sheetData sheetId="2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NL"/>
      <sheetName val="EPRI"/>
      <sheetName val="ACEEE"/>
      <sheetName val="Synapse"/>
      <sheetName val="LBNL"/>
    </sheetNames>
    <sheetDataSet>
      <sheetData sheetId="0"/>
      <sheetData sheetId="1"/>
      <sheetData sheetId="2"/>
      <sheetData sheetId="3"/>
      <sheetData sheetId="4">
        <row r="94">
          <cell r="R94">
            <v>2.3111111111111113</v>
          </cell>
          <cell r="S94">
            <v>2.6</v>
          </cell>
          <cell r="T94">
            <v>3.177777777777778</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3" Type="http://schemas.openxmlformats.org/officeDocument/2006/relationships/hyperlink" Target="http://www.epa.gov/airmarkets/progsregs/epa-ipm/docs/v513/table6_3.xlsx" TargetMode="External"/><Relationship Id="rId2" Type="http://schemas.openxmlformats.org/officeDocument/2006/relationships/hyperlink" Target="http://www.epa.gov/airmarkets/progsregs/epa-ipm/docs/v513/table6_2.xlsx" TargetMode="External"/><Relationship Id="rId1" Type="http://schemas.openxmlformats.org/officeDocument/2006/relationships/hyperlink" Target="http://www.epa.gov/airmarkets/progsregs/epa-ipm/docs/v513/Chapter_6.pdf" TargetMode="External"/><Relationship Id="rId4"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8"/>
  <sheetViews>
    <sheetView tabSelected="1" topLeftCell="A3" zoomScale="85" zoomScaleNormal="85" workbookViewId="0">
      <selection activeCell="C13" sqref="C13:D13"/>
    </sheetView>
  </sheetViews>
  <sheetFormatPr defaultColWidth="8.85546875" defaultRowHeight="12.75" x14ac:dyDescent="0.2"/>
  <cols>
    <col min="1" max="1" width="8.85546875" style="84"/>
    <col min="2" max="4" width="44.140625" style="84" customWidth="1"/>
    <col min="5" max="16384" width="8.85546875" style="84"/>
  </cols>
  <sheetData>
    <row r="2" spans="2:4" ht="18.75" x14ac:dyDescent="0.3">
      <c r="B2" s="172" t="s">
        <v>158</v>
      </c>
      <c r="C2" s="172"/>
      <c r="D2" s="172"/>
    </row>
    <row r="3" spans="2:4" ht="15" x14ac:dyDescent="0.2">
      <c r="B3" s="85"/>
    </row>
    <row r="4" spans="2:4" ht="15" x14ac:dyDescent="0.2">
      <c r="B4" s="173"/>
      <c r="C4" s="173"/>
    </row>
    <row r="6" spans="2:4" x14ac:dyDescent="0.2">
      <c r="B6" s="83" t="s">
        <v>54</v>
      </c>
      <c r="C6" s="174" t="s">
        <v>55</v>
      </c>
      <c r="D6" s="175"/>
    </row>
    <row r="7" spans="2:4" x14ac:dyDescent="0.2">
      <c r="B7" s="86" t="s">
        <v>56</v>
      </c>
      <c r="C7" s="169" t="s">
        <v>57</v>
      </c>
      <c r="D7" s="169"/>
    </row>
    <row r="8" spans="2:4" x14ac:dyDescent="0.2">
      <c r="B8" s="86" t="s">
        <v>58</v>
      </c>
      <c r="C8" s="169" t="s">
        <v>59</v>
      </c>
      <c r="D8" s="169"/>
    </row>
    <row r="9" spans="2:4" x14ac:dyDescent="0.2">
      <c r="B9" s="86" t="s">
        <v>60</v>
      </c>
      <c r="C9" s="169" t="s">
        <v>57</v>
      </c>
      <c r="D9" s="169"/>
    </row>
    <row r="10" spans="2:4" x14ac:dyDescent="0.2">
      <c r="B10" s="86" t="s">
        <v>61</v>
      </c>
      <c r="C10" s="169" t="s">
        <v>62</v>
      </c>
      <c r="D10" s="169"/>
    </row>
    <row r="11" spans="2:4" x14ac:dyDescent="0.2">
      <c r="B11" s="86" t="s">
        <v>63</v>
      </c>
      <c r="C11" s="169" t="s">
        <v>64</v>
      </c>
      <c r="D11" s="169"/>
    </row>
    <row r="12" spans="2:4" x14ac:dyDescent="0.2">
      <c r="B12" s="86" t="s">
        <v>65</v>
      </c>
      <c r="C12" s="169" t="s">
        <v>66</v>
      </c>
      <c r="D12" s="169"/>
    </row>
    <row r="13" spans="2:4" x14ac:dyDescent="0.2">
      <c r="B13" s="87" t="s">
        <v>67</v>
      </c>
      <c r="C13" s="170" t="s">
        <v>224</v>
      </c>
      <c r="D13" s="171"/>
    </row>
    <row r="14" spans="2:4" ht="37.9" customHeight="1" x14ac:dyDescent="0.2">
      <c r="B14" s="86" t="s">
        <v>68</v>
      </c>
      <c r="C14" s="169" t="s">
        <v>91</v>
      </c>
      <c r="D14" s="169"/>
    </row>
    <row r="15" spans="2:4" ht="21" customHeight="1" x14ac:dyDescent="0.2">
      <c r="B15" s="86" t="s">
        <v>69</v>
      </c>
      <c r="C15" s="169" t="s">
        <v>70</v>
      </c>
      <c r="D15" s="169"/>
    </row>
    <row r="16" spans="2:4" ht="30.6" customHeight="1" x14ac:dyDescent="0.2">
      <c r="B16" s="86" t="s">
        <v>71</v>
      </c>
      <c r="C16" s="169" t="s">
        <v>72</v>
      </c>
      <c r="D16" s="169"/>
    </row>
    <row r="17" spans="2:4" ht="40.9" customHeight="1" x14ac:dyDescent="0.2">
      <c r="B17" s="86" t="s">
        <v>73</v>
      </c>
      <c r="C17" s="169" t="s">
        <v>209</v>
      </c>
      <c r="D17" s="169"/>
    </row>
    <row r="18" spans="2:4" ht="71.25" customHeight="1" x14ac:dyDescent="0.2">
      <c r="B18" s="86" t="s">
        <v>74</v>
      </c>
      <c r="C18" s="169" t="s">
        <v>75</v>
      </c>
      <c r="D18" s="169"/>
    </row>
    <row r="19" spans="2:4" x14ac:dyDescent="0.2">
      <c r="B19" s="86" t="s">
        <v>76</v>
      </c>
      <c r="C19" s="169" t="s">
        <v>77</v>
      </c>
      <c r="D19" s="169"/>
    </row>
    <row r="20" spans="2:4" x14ac:dyDescent="0.2">
      <c r="B20" s="86" t="s">
        <v>78</v>
      </c>
      <c r="C20" s="169" t="s">
        <v>79</v>
      </c>
      <c r="D20" s="169"/>
    </row>
    <row r="21" spans="2:4" x14ac:dyDescent="0.2">
      <c r="B21" s="86" t="s">
        <v>80</v>
      </c>
      <c r="C21" s="170" t="s">
        <v>81</v>
      </c>
      <c r="D21" s="171"/>
    </row>
    <row r="22" spans="2:4" x14ac:dyDescent="0.2">
      <c r="B22" s="86" t="s">
        <v>82</v>
      </c>
      <c r="C22" s="170" t="s">
        <v>81</v>
      </c>
      <c r="D22" s="171"/>
    </row>
    <row r="23" spans="2:4" x14ac:dyDescent="0.2">
      <c r="B23" s="86" t="s">
        <v>83</v>
      </c>
      <c r="C23" s="170" t="s">
        <v>84</v>
      </c>
      <c r="D23" s="171"/>
    </row>
    <row r="24" spans="2:4" x14ac:dyDescent="0.2">
      <c r="B24" s="86" t="s">
        <v>85</v>
      </c>
      <c r="C24" s="169" t="s">
        <v>81</v>
      </c>
      <c r="D24" s="169"/>
    </row>
    <row r="25" spans="2:4" x14ac:dyDescent="0.2">
      <c r="B25" s="86" t="s">
        <v>86</v>
      </c>
      <c r="C25" s="170" t="s">
        <v>81</v>
      </c>
      <c r="D25" s="171"/>
    </row>
    <row r="26" spans="2:4" x14ac:dyDescent="0.2">
      <c r="B26" s="86" t="s">
        <v>87</v>
      </c>
      <c r="C26" s="169" t="s">
        <v>92</v>
      </c>
      <c r="D26" s="169"/>
    </row>
    <row r="27" spans="2:4" ht="27.6" customHeight="1" x14ac:dyDescent="0.2">
      <c r="B27" s="86" t="s">
        <v>88</v>
      </c>
      <c r="C27" s="169" t="s">
        <v>89</v>
      </c>
      <c r="D27" s="169"/>
    </row>
    <row r="28" spans="2:4" x14ac:dyDescent="0.2">
      <c r="B28" s="86" t="s">
        <v>90</v>
      </c>
      <c r="C28" s="170" t="s">
        <v>93</v>
      </c>
      <c r="D28" s="171"/>
    </row>
  </sheetData>
  <mergeCells count="25">
    <mergeCell ref="C28:D28"/>
    <mergeCell ref="B2:D2"/>
    <mergeCell ref="C23:D23"/>
    <mergeCell ref="C24:D24"/>
    <mergeCell ref="C25:D25"/>
    <mergeCell ref="C26:D26"/>
    <mergeCell ref="C27:D27"/>
    <mergeCell ref="C17:D17"/>
    <mergeCell ref="C18:D18"/>
    <mergeCell ref="C19:D19"/>
    <mergeCell ref="C20:D20"/>
    <mergeCell ref="C21:D21"/>
    <mergeCell ref="C22:D22"/>
    <mergeCell ref="C16:D16"/>
    <mergeCell ref="B4:C4"/>
    <mergeCell ref="C6:D6"/>
    <mergeCell ref="C12:D12"/>
    <mergeCell ref="C13:D13"/>
    <mergeCell ref="C14:D14"/>
    <mergeCell ref="C15:D15"/>
    <mergeCell ref="C7:D7"/>
    <mergeCell ref="C8:D8"/>
    <mergeCell ref="C9:D9"/>
    <mergeCell ref="C10:D10"/>
    <mergeCell ref="C11:D1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enableFormatConditionsCalculation="0"/>
  <dimension ref="A1:G15"/>
  <sheetViews>
    <sheetView zoomScale="85" zoomScaleNormal="85" workbookViewId="0"/>
  </sheetViews>
  <sheetFormatPr defaultColWidth="9.140625" defaultRowHeight="15" x14ac:dyDescent="0.25"/>
  <cols>
    <col min="1" max="1" width="2.85546875" style="39" customWidth="1"/>
    <col min="2" max="7" width="8.140625" style="39" customWidth="1"/>
    <col min="8" max="8" width="10.42578125" style="39" bestFit="1" customWidth="1"/>
    <col min="9" max="16384" width="9.140625" style="39"/>
  </cols>
  <sheetData>
    <row r="1" spans="1:7" ht="15.75" thickBot="1" x14ac:dyDescent="0.3">
      <c r="A1" s="47"/>
    </row>
    <row r="2" spans="1:7" ht="21.75" thickBot="1" x14ac:dyDescent="0.35">
      <c r="B2" s="213" t="s">
        <v>13</v>
      </c>
      <c r="C2" s="214"/>
      <c r="D2" s="214"/>
      <c r="E2" s="214"/>
      <c r="F2" s="214"/>
      <c r="G2" s="215"/>
    </row>
    <row r="3" spans="1:7" x14ac:dyDescent="0.25">
      <c r="B3" s="40"/>
      <c r="C3" s="40"/>
      <c r="D3" s="40"/>
      <c r="E3" s="40"/>
    </row>
    <row r="4" spans="1:7" x14ac:dyDescent="0.25">
      <c r="B4" s="216" t="s">
        <v>0</v>
      </c>
      <c r="C4" s="216" t="s">
        <v>28</v>
      </c>
      <c r="D4" s="216" t="s">
        <v>34</v>
      </c>
      <c r="E4" s="216" t="s">
        <v>1</v>
      </c>
      <c r="F4" s="216" t="s">
        <v>35</v>
      </c>
      <c r="G4" s="216"/>
    </row>
    <row r="5" spans="1:7" x14ac:dyDescent="0.25">
      <c r="B5" s="216"/>
      <c r="C5" s="216"/>
      <c r="D5" s="216"/>
      <c r="E5" s="216"/>
      <c r="F5" s="41" t="s">
        <v>36</v>
      </c>
      <c r="G5" s="41" t="s">
        <v>37</v>
      </c>
    </row>
    <row r="6" spans="1:7" x14ac:dyDescent="0.25">
      <c r="B6" s="42">
        <v>2013</v>
      </c>
      <c r="C6" s="43">
        <v>9468</v>
      </c>
      <c r="D6" s="44"/>
      <c r="E6" s="43">
        <v>10900</v>
      </c>
      <c r="F6" s="44"/>
      <c r="G6" s="44"/>
    </row>
    <row r="7" spans="1:7" x14ac:dyDescent="0.25">
      <c r="B7" s="42">
        <v>2016</v>
      </c>
      <c r="C7" s="43">
        <v>9468</v>
      </c>
      <c r="D7" s="43">
        <v>6800</v>
      </c>
      <c r="E7" s="43">
        <v>10900</v>
      </c>
      <c r="F7" s="94">
        <v>9673.2805937084649</v>
      </c>
      <c r="G7" s="94">
        <v>9110.2000000000007</v>
      </c>
    </row>
    <row r="8" spans="1:7" x14ac:dyDescent="0.25">
      <c r="B8" s="42">
        <v>2018</v>
      </c>
      <c r="C8" s="43">
        <v>9468</v>
      </c>
      <c r="D8" s="43">
        <v>6800</v>
      </c>
      <c r="E8" s="43">
        <v>10900</v>
      </c>
      <c r="F8" s="43">
        <v>9673.2805937084649</v>
      </c>
      <c r="G8" s="43">
        <v>9110.2000000000007</v>
      </c>
    </row>
    <row r="9" spans="1:7" x14ac:dyDescent="0.25">
      <c r="B9" s="42">
        <v>2020</v>
      </c>
      <c r="C9" s="43">
        <v>9468</v>
      </c>
      <c r="D9" s="43">
        <v>6800</v>
      </c>
      <c r="E9" s="43">
        <v>10900</v>
      </c>
      <c r="F9" s="43">
        <v>9673.2805937084649</v>
      </c>
      <c r="G9" s="43">
        <v>9110.2000000000007</v>
      </c>
    </row>
    <row r="10" spans="1:7" x14ac:dyDescent="0.25">
      <c r="B10" s="42">
        <v>2025</v>
      </c>
      <c r="C10" s="43">
        <v>9468</v>
      </c>
      <c r="D10" s="43">
        <v>6800</v>
      </c>
      <c r="E10" s="43">
        <v>10900</v>
      </c>
      <c r="F10" s="43">
        <v>9673.2805937084649</v>
      </c>
      <c r="G10" s="43">
        <v>9110.2000000000007</v>
      </c>
    </row>
    <row r="11" spans="1:7" x14ac:dyDescent="0.25">
      <c r="B11" s="42">
        <v>2030</v>
      </c>
      <c r="C11" s="43">
        <v>9468</v>
      </c>
      <c r="D11" s="43">
        <v>6800</v>
      </c>
      <c r="E11" s="43">
        <v>10900</v>
      </c>
      <c r="F11" s="43">
        <v>9673.2805937084649</v>
      </c>
      <c r="G11" s="43">
        <v>9110.2000000000007</v>
      </c>
    </row>
    <row r="12" spans="1:7" x14ac:dyDescent="0.25">
      <c r="B12" s="42">
        <v>2035</v>
      </c>
      <c r="C12" s="43">
        <v>9468</v>
      </c>
      <c r="D12" s="43">
        <v>6800</v>
      </c>
      <c r="E12" s="43">
        <v>10900</v>
      </c>
      <c r="F12" s="43">
        <v>9673.2805937084649</v>
      </c>
      <c r="G12" s="43">
        <v>9110.2000000000007</v>
      </c>
    </row>
    <row r="13" spans="1:7" x14ac:dyDescent="0.25">
      <c r="B13" s="42">
        <v>2040</v>
      </c>
      <c r="C13" s="43">
        <v>9468</v>
      </c>
      <c r="D13" s="43">
        <v>6800</v>
      </c>
      <c r="E13" s="43">
        <v>10900</v>
      </c>
      <c r="F13" s="43">
        <v>9673.2805937084649</v>
      </c>
      <c r="G13" s="43">
        <v>9110.2000000000007</v>
      </c>
    </row>
    <row r="15" spans="1:7" x14ac:dyDescent="0.25">
      <c r="B15" s="212" t="s">
        <v>38</v>
      </c>
      <c r="C15" s="212"/>
      <c r="D15" s="212"/>
      <c r="E15" s="212"/>
      <c r="F15" s="212"/>
      <c r="G15" s="212"/>
    </row>
  </sheetData>
  <mergeCells count="7">
    <mergeCell ref="B15:G15"/>
    <mergeCell ref="B2:G2"/>
    <mergeCell ref="B4:B5"/>
    <mergeCell ref="C4:C5"/>
    <mergeCell ref="D4:D5"/>
    <mergeCell ref="E4:E5"/>
    <mergeCell ref="F4:G4"/>
  </mergeCells>
  <phoneticPr fontId="14" type="noConversion"/>
  <pageMargins left="0.75" right="0.75" top="1" bottom="1" header="0.5" footer="0.5"/>
  <headerFooter alignWithMargins="0">
    <oddHeader>&amp;CICF Confidential</oddHeader>
    <oddFooter>&amp;LPreliminary Draft&amp;CICF Consulting&amp;R&amp;A</oddFooter>
  </headerFooter>
  <extLst>
    <ext xmlns:mx="http://schemas.microsoft.com/office/mac/excel/2008/main" uri="http://schemas.microsoft.com/office/mac/excel/2008/main">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2"/>
  <sheetViews>
    <sheetView workbookViewId="0">
      <selection activeCell="F9" sqref="F9"/>
    </sheetView>
  </sheetViews>
  <sheetFormatPr defaultRowHeight="12.75" x14ac:dyDescent="0.2"/>
  <cols>
    <col min="2" max="2" width="14.85546875" customWidth="1"/>
    <col min="3" max="5" width="17.140625" customWidth="1"/>
    <col min="8" max="8" width="13.7109375" customWidth="1"/>
    <col min="9" max="10" width="17.140625" customWidth="1"/>
  </cols>
  <sheetData>
    <row r="1" spans="2:10" ht="18" x14ac:dyDescent="0.25">
      <c r="B1" s="165" t="s">
        <v>221</v>
      </c>
      <c r="H1" s="165" t="s">
        <v>222</v>
      </c>
    </row>
    <row r="2" spans="2:10" ht="15" x14ac:dyDescent="0.25">
      <c r="B2" s="149" t="s">
        <v>159</v>
      </c>
      <c r="H2" s="149" t="s">
        <v>159</v>
      </c>
    </row>
    <row r="4" spans="2:10" ht="15" x14ac:dyDescent="0.25">
      <c r="B4" s="217" t="s">
        <v>160</v>
      </c>
      <c r="C4" s="218" t="s">
        <v>161</v>
      </c>
      <c r="D4" s="219"/>
      <c r="E4" s="220"/>
      <c r="H4" s="217" t="s">
        <v>160</v>
      </c>
      <c r="I4" s="217" t="s">
        <v>161</v>
      </c>
      <c r="J4" s="217"/>
    </row>
    <row r="5" spans="2:10" ht="15" x14ac:dyDescent="0.25">
      <c r="B5" s="217"/>
      <c r="C5" s="154">
        <v>2020</v>
      </c>
      <c r="D5" s="154">
        <v>2025</v>
      </c>
      <c r="E5" s="154">
        <v>2030</v>
      </c>
      <c r="H5" s="217"/>
      <c r="I5" s="150">
        <v>2020</v>
      </c>
      <c r="J5" s="150">
        <v>2025</v>
      </c>
    </row>
    <row r="6" spans="2:10" ht="15" x14ac:dyDescent="0.25">
      <c r="B6" s="166" t="s">
        <v>162</v>
      </c>
      <c r="C6" s="167">
        <v>1199.4218833075336</v>
      </c>
      <c r="D6" s="167">
        <v>992.40290831306208</v>
      </c>
      <c r="E6" s="167">
        <v>785.38393331859061</v>
      </c>
      <c r="H6" s="151" t="s">
        <v>162</v>
      </c>
      <c r="I6" s="152">
        <v>1356.7299166482383</v>
      </c>
      <c r="J6" s="152">
        <v>1142.6919666592953</v>
      </c>
    </row>
    <row r="7" spans="2:10" ht="15" x14ac:dyDescent="0.25">
      <c r="B7" s="166" t="s">
        <v>163</v>
      </c>
      <c r="C7" s="167">
        <v>1227.6948814848297</v>
      </c>
      <c r="D7" s="167">
        <v>1014.6174068809377</v>
      </c>
      <c r="E7" s="167">
        <v>801.53993227704552</v>
      </c>
      <c r="H7" s="151" t="s">
        <v>163</v>
      </c>
      <c r="I7" s="152">
        <v>1376.924915346307</v>
      </c>
      <c r="J7" s="152">
        <v>1150.7699661385229</v>
      </c>
    </row>
    <row r="8" spans="2:10" ht="15" x14ac:dyDescent="0.25">
      <c r="B8" s="166" t="s">
        <v>164</v>
      </c>
      <c r="C8" s="167">
        <v>1105.2237265184269</v>
      </c>
      <c r="D8" s="167">
        <v>918.39007083590695</v>
      </c>
      <c r="E8" s="167">
        <v>731.55641515338675</v>
      </c>
      <c r="H8" s="151" t="s">
        <v>164</v>
      </c>
      <c r="I8" s="152">
        <v>1289.4455189417336</v>
      </c>
      <c r="J8" s="152">
        <v>1115.7782075766934</v>
      </c>
    </row>
    <row r="9" spans="2:10" ht="15" x14ac:dyDescent="0.25">
      <c r="B9" s="166" t="s">
        <v>165</v>
      </c>
      <c r="C9" s="167">
        <v>700</v>
      </c>
      <c r="D9" s="167">
        <v>600</v>
      </c>
      <c r="E9" s="167">
        <v>500</v>
      </c>
      <c r="H9" s="151" t="s">
        <v>165</v>
      </c>
      <c r="I9" s="152">
        <v>1000</v>
      </c>
      <c r="J9" s="152">
        <v>1000</v>
      </c>
    </row>
    <row r="10" spans="2:10" ht="15" x14ac:dyDescent="0.25">
      <c r="B10" s="166" t="s">
        <v>166</v>
      </c>
      <c r="C10" s="167">
        <v>1235.1793365491599</v>
      </c>
      <c r="D10" s="167">
        <v>1020.4980501457684</v>
      </c>
      <c r="E10" s="167">
        <v>805.81676374237702</v>
      </c>
      <c r="H10" s="151" t="s">
        <v>166</v>
      </c>
      <c r="I10" s="152">
        <v>1382.2709546779713</v>
      </c>
      <c r="J10" s="152">
        <v>1152.9083818711886</v>
      </c>
    </row>
    <row r="11" spans="2:10" ht="15" x14ac:dyDescent="0.25">
      <c r="B11" s="166" t="s">
        <v>1</v>
      </c>
      <c r="C11" s="167">
        <v>829.98131595852828</v>
      </c>
      <c r="D11" s="167">
        <v>702.12817682455784</v>
      </c>
      <c r="E11" s="167">
        <v>574.27503769058762</v>
      </c>
      <c r="H11" s="151" t="s">
        <v>1</v>
      </c>
      <c r="I11" s="152">
        <v>1092.8437971132344</v>
      </c>
      <c r="J11" s="152">
        <v>1037.1375188452939</v>
      </c>
    </row>
    <row r="12" spans="2:10" ht="15" x14ac:dyDescent="0.25">
      <c r="B12" s="166" t="s">
        <v>167</v>
      </c>
      <c r="C12" s="167">
        <v>1226.4972932125929</v>
      </c>
      <c r="D12" s="167">
        <v>1013.6764446670373</v>
      </c>
      <c r="E12" s="167">
        <v>800.85559612148165</v>
      </c>
      <c r="H12" s="151" t="s">
        <v>167</v>
      </c>
      <c r="I12" s="152">
        <v>1376.0694951518519</v>
      </c>
      <c r="J12" s="152">
        <v>1150.4277980607408</v>
      </c>
    </row>
    <row r="13" spans="2:10" ht="15" x14ac:dyDescent="0.25">
      <c r="B13" s="166" t="s">
        <v>168</v>
      </c>
      <c r="C13" s="167">
        <v>973.48857133620606</v>
      </c>
      <c r="D13" s="167">
        <v>814.88387747844763</v>
      </c>
      <c r="E13" s="167">
        <v>656.27918362068908</v>
      </c>
      <c r="H13" s="151" t="s">
        <v>168</v>
      </c>
      <c r="I13" s="152">
        <v>1195.3489795258613</v>
      </c>
      <c r="J13" s="152">
        <v>1078.1395918103444</v>
      </c>
    </row>
    <row r="14" spans="2:10" ht="15" x14ac:dyDescent="0.25">
      <c r="B14" s="166" t="s">
        <v>169</v>
      </c>
      <c r="C14" s="167">
        <v>1276.7525309651974</v>
      </c>
      <c r="D14" s="167">
        <v>1053.1627029012266</v>
      </c>
      <c r="E14" s="167">
        <v>829.57287483725577</v>
      </c>
      <c r="H14" s="151" t="s">
        <v>169</v>
      </c>
      <c r="I14" s="152">
        <v>1411.9660935465695</v>
      </c>
      <c r="J14" s="152">
        <v>1164.7864374186279</v>
      </c>
    </row>
    <row r="15" spans="2:10" ht="15" x14ac:dyDescent="0.25">
      <c r="B15" s="166" t="s">
        <v>170</v>
      </c>
      <c r="C15" s="167">
        <v>1379.1519237105892</v>
      </c>
      <c r="D15" s="167">
        <v>1133.6193686297486</v>
      </c>
      <c r="E15" s="167">
        <v>888.08681354890814</v>
      </c>
      <c r="H15" s="151" t="s">
        <v>170</v>
      </c>
      <c r="I15" s="152">
        <v>1485.1085169361352</v>
      </c>
      <c r="J15" s="152">
        <v>1194.0434067744541</v>
      </c>
    </row>
    <row r="16" spans="2:10" ht="15" x14ac:dyDescent="0.25">
      <c r="B16" s="166" t="s">
        <v>171</v>
      </c>
      <c r="C16" s="167">
        <v>700</v>
      </c>
      <c r="D16" s="167">
        <v>600</v>
      </c>
      <c r="E16" s="167">
        <v>500</v>
      </c>
      <c r="H16" s="151" t="s">
        <v>171</v>
      </c>
      <c r="I16" s="152">
        <v>1000</v>
      </c>
      <c r="J16" s="152">
        <v>1000</v>
      </c>
    </row>
    <row r="17" spans="2:10" ht="15" x14ac:dyDescent="0.25">
      <c r="B17" s="166" t="s">
        <v>172</v>
      </c>
      <c r="C17" s="167">
        <v>1370.0408563099854</v>
      </c>
      <c r="D17" s="167">
        <v>1126.4606728149886</v>
      </c>
      <c r="E17" s="167">
        <v>882.88048931999174</v>
      </c>
      <c r="H17" s="151" t="s">
        <v>172</v>
      </c>
      <c r="I17" s="152">
        <v>1478.6006116499898</v>
      </c>
      <c r="J17" s="152">
        <v>1191.4402446599959</v>
      </c>
    </row>
    <row r="18" spans="2:10" ht="15" x14ac:dyDescent="0.25">
      <c r="B18" s="166" t="s">
        <v>173</v>
      </c>
      <c r="C18" s="167">
        <v>1386.376848592759</v>
      </c>
      <c r="D18" s="167">
        <v>1139.2960953228821</v>
      </c>
      <c r="E18" s="167">
        <v>892.2153420530052</v>
      </c>
      <c r="H18" s="151" t="s">
        <v>173</v>
      </c>
      <c r="I18" s="152">
        <v>1490.2691775662563</v>
      </c>
      <c r="J18" s="152">
        <v>1196.1076710265024</v>
      </c>
    </row>
    <row r="19" spans="2:10" ht="15" x14ac:dyDescent="0.25">
      <c r="B19" s="166" t="s">
        <v>174</v>
      </c>
      <c r="C19" s="167">
        <v>1356.82444616414</v>
      </c>
      <c r="D19" s="167">
        <v>1116.0763505575385</v>
      </c>
      <c r="E19" s="167">
        <v>875.32825495093709</v>
      </c>
      <c r="H19" s="151" t="s">
        <v>174</v>
      </c>
      <c r="I19" s="152">
        <v>1469.1603186886714</v>
      </c>
      <c r="J19" s="152">
        <v>1187.6641274754686</v>
      </c>
    </row>
    <row r="20" spans="2:10" ht="15" x14ac:dyDescent="0.25">
      <c r="B20" s="166" t="s">
        <v>175</v>
      </c>
      <c r="C20" s="167">
        <v>1392.6667187757607</v>
      </c>
      <c r="D20" s="167">
        <v>1144.2381361809548</v>
      </c>
      <c r="E20" s="167">
        <v>895.80955358614904</v>
      </c>
      <c r="H20" s="151" t="s">
        <v>175</v>
      </c>
      <c r="I20" s="152">
        <v>1494.7619419826863</v>
      </c>
      <c r="J20" s="152">
        <v>1197.9047767930747</v>
      </c>
    </row>
    <row r="21" spans="2:10" ht="15" x14ac:dyDescent="0.25">
      <c r="B21" s="166" t="s">
        <v>176</v>
      </c>
      <c r="C21" s="167">
        <v>1065.3930302856095</v>
      </c>
      <c r="D21" s="167">
        <v>887.09452379583593</v>
      </c>
      <c r="E21" s="167">
        <v>708.79601730606248</v>
      </c>
      <c r="H21" s="151" t="s">
        <v>176</v>
      </c>
      <c r="I21" s="152">
        <v>1260.9950216325781</v>
      </c>
      <c r="J21" s="152">
        <v>1104.3980086530312</v>
      </c>
    </row>
    <row r="22" spans="2:10" ht="15" x14ac:dyDescent="0.25">
      <c r="B22" s="166" t="s">
        <v>177</v>
      </c>
      <c r="C22" s="168">
        <v>946.1972532368377</v>
      </c>
      <c r="D22" s="168">
        <v>793.44069897180111</v>
      </c>
      <c r="E22" s="167">
        <v>640.68414470676441</v>
      </c>
      <c r="H22" s="151" t="s">
        <v>177</v>
      </c>
      <c r="I22" s="152">
        <v>1175.8551808834554</v>
      </c>
      <c r="J22" s="152">
        <v>1070.3420723533823</v>
      </c>
    </row>
    <row r="23" spans="2:10" ht="15" x14ac:dyDescent="0.25">
      <c r="B23" s="166" t="s">
        <v>178</v>
      </c>
      <c r="C23" s="168">
        <v>1365.0376416026756</v>
      </c>
      <c r="D23" s="168">
        <v>1122.5295755449592</v>
      </c>
      <c r="E23" s="167">
        <v>881.46650886071825</v>
      </c>
      <c r="H23" s="151" t="s">
        <v>178</v>
      </c>
      <c r="I23" s="153">
        <v>1475.026886859054</v>
      </c>
      <c r="J23" s="153">
        <v>1190.0107547436216</v>
      </c>
    </row>
    <row r="24" spans="2:10" ht="15" x14ac:dyDescent="0.25">
      <c r="B24" s="166" t="s">
        <v>179</v>
      </c>
      <c r="C24" s="167">
        <v>700</v>
      </c>
      <c r="D24" s="167">
        <v>600</v>
      </c>
      <c r="E24" s="167">
        <v>500</v>
      </c>
      <c r="H24" s="151" t="s">
        <v>179</v>
      </c>
      <c r="I24" s="152">
        <v>1000</v>
      </c>
      <c r="J24" s="152">
        <v>1000</v>
      </c>
    </row>
    <row r="25" spans="2:10" ht="15" x14ac:dyDescent="0.25">
      <c r="B25" s="166" t="s">
        <v>180</v>
      </c>
      <c r="C25" s="167">
        <v>1362.2591335016921</v>
      </c>
      <c r="D25" s="167">
        <v>1120.3464620370437</v>
      </c>
      <c r="E25" s="167">
        <v>878.43379057239554</v>
      </c>
      <c r="H25" s="151" t="s">
        <v>180</v>
      </c>
      <c r="I25" s="152">
        <v>1473.0422382154945</v>
      </c>
      <c r="J25" s="152">
        <v>1189.2168952861978</v>
      </c>
    </row>
    <row r="26" spans="2:10" ht="15" x14ac:dyDescent="0.25">
      <c r="B26" s="166" t="s">
        <v>181</v>
      </c>
      <c r="C26" s="167">
        <v>1341.9606387492711</v>
      </c>
      <c r="D26" s="167">
        <v>1104.3976447315702</v>
      </c>
      <c r="E26" s="167">
        <v>866.83465071386922</v>
      </c>
      <c r="H26" s="151" t="s">
        <v>181</v>
      </c>
      <c r="I26" s="152">
        <v>1458.5433133923366</v>
      </c>
      <c r="J26" s="152">
        <v>1183.4173253569347</v>
      </c>
    </row>
    <row r="27" spans="2:10" ht="15" x14ac:dyDescent="0.25">
      <c r="B27" s="166" t="s">
        <v>182</v>
      </c>
      <c r="C27" s="167">
        <v>1371.4697172651024</v>
      </c>
      <c r="D27" s="167">
        <v>1127.5833492797235</v>
      </c>
      <c r="E27" s="167">
        <v>883.69698129434425</v>
      </c>
      <c r="H27" s="151" t="s">
        <v>182</v>
      </c>
      <c r="I27" s="152">
        <v>1479.6212266179302</v>
      </c>
      <c r="J27" s="152">
        <v>1191.8484906471722</v>
      </c>
    </row>
    <row r="28" spans="2:10" ht="15" x14ac:dyDescent="0.25">
      <c r="B28" s="166" t="s">
        <v>183</v>
      </c>
      <c r="C28" s="167">
        <v>955.93457385608008</v>
      </c>
      <c r="D28" s="167">
        <v>801.09145088692003</v>
      </c>
      <c r="E28" s="167">
        <v>646.24832791775998</v>
      </c>
      <c r="H28" s="151" t="s">
        <v>183</v>
      </c>
      <c r="I28" s="152">
        <v>1182.8104098972001</v>
      </c>
      <c r="J28" s="152">
        <v>1073.12416395888</v>
      </c>
    </row>
    <row r="29" spans="2:10" ht="15" x14ac:dyDescent="0.25">
      <c r="B29" s="166" t="s">
        <v>184</v>
      </c>
      <c r="C29" s="167">
        <v>1399.1721916451188</v>
      </c>
      <c r="D29" s="167">
        <v>1149.3495791497362</v>
      </c>
      <c r="E29" s="167">
        <v>899.52696665435371</v>
      </c>
      <c r="H29" s="151" t="s">
        <v>184</v>
      </c>
      <c r="I29" s="152">
        <v>1499.408708317942</v>
      </c>
      <c r="J29" s="152">
        <v>1199.7634833271768</v>
      </c>
    </row>
    <row r="30" spans="2:10" ht="15" x14ac:dyDescent="0.25">
      <c r="B30" s="166" t="s">
        <v>185</v>
      </c>
      <c r="C30" s="167">
        <v>1348.9266536885352</v>
      </c>
      <c r="D30" s="167">
        <v>1109.8709421838489</v>
      </c>
      <c r="E30" s="167">
        <v>870.81523067916282</v>
      </c>
      <c r="H30" s="151" t="s">
        <v>185</v>
      </c>
      <c r="I30" s="152">
        <v>1463.5190383489535</v>
      </c>
      <c r="J30" s="152">
        <v>1185.4076153395813</v>
      </c>
    </row>
    <row r="31" spans="2:10" ht="15" x14ac:dyDescent="0.25">
      <c r="B31" s="166" t="s">
        <v>186</v>
      </c>
      <c r="C31" s="167">
        <v>1400</v>
      </c>
      <c r="D31" s="167">
        <v>1150</v>
      </c>
      <c r="E31" s="167">
        <v>900</v>
      </c>
      <c r="H31" s="151" t="s">
        <v>186</v>
      </c>
      <c r="I31" s="152">
        <v>1500</v>
      </c>
      <c r="J31" s="152">
        <v>1200</v>
      </c>
    </row>
    <row r="32" spans="2:10" ht="15" x14ac:dyDescent="0.25">
      <c r="B32" s="166" t="s">
        <v>187</v>
      </c>
      <c r="C32" s="167">
        <v>1388.1843500147788</v>
      </c>
      <c r="D32" s="167">
        <v>1140.7162750116122</v>
      </c>
      <c r="E32" s="167">
        <v>893.24820000844522</v>
      </c>
      <c r="H32" s="151" t="s">
        <v>187</v>
      </c>
      <c r="I32" s="152">
        <v>1491.5602500105565</v>
      </c>
      <c r="J32" s="152">
        <v>1196.6241000042226</v>
      </c>
    </row>
    <row r="33" spans="2:10" ht="15" x14ac:dyDescent="0.25">
      <c r="B33" s="166" t="s">
        <v>188</v>
      </c>
      <c r="C33" s="167">
        <v>989.88760443411297</v>
      </c>
      <c r="D33" s="167">
        <v>827.76883205537456</v>
      </c>
      <c r="E33" s="167">
        <v>665.65005967663592</v>
      </c>
      <c r="H33" s="151" t="s">
        <v>188</v>
      </c>
      <c r="I33" s="152">
        <v>1207.062574595795</v>
      </c>
      <c r="J33" s="152">
        <v>1082.8250298383182</v>
      </c>
    </row>
    <row r="34" spans="2:10" ht="15" x14ac:dyDescent="0.25">
      <c r="B34" s="166" t="s">
        <v>189</v>
      </c>
      <c r="C34" s="167">
        <v>978.23277730147947</v>
      </c>
      <c r="D34" s="167">
        <v>818.61146787973371</v>
      </c>
      <c r="E34" s="167">
        <v>658.99015845798817</v>
      </c>
      <c r="H34" s="151" t="s">
        <v>189</v>
      </c>
      <c r="I34" s="152">
        <v>1198.7376980724853</v>
      </c>
      <c r="J34" s="152">
        <v>1079.495079228994</v>
      </c>
    </row>
    <row r="35" spans="2:10" ht="15" x14ac:dyDescent="0.25">
      <c r="B35" s="166" t="s">
        <v>190</v>
      </c>
      <c r="C35" s="167">
        <v>1249.2981178833681</v>
      </c>
      <c r="D35" s="167">
        <v>1031.5913783369322</v>
      </c>
      <c r="E35" s="167">
        <v>813.88463879049618</v>
      </c>
      <c r="H35" s="151" t="s">
        <v>190</v>
      </c>
      <c r="I35" s="152">
        <v>1392.3557984881202</v>
      </c>
      <c r="J35" s="152">
        <v>1156.9423193952482</v>
      </c>
    </row>
    <row r="36" spans="2:10" ht="15" x14ac:dyDescent="0.25">
      <c r="B36" s="166" t="s">
        <v>191</v>
      </c>
      <c r="C36" s="167">
        <v>901.60980671572474</v>
      </c>
      <c r="D36" s="167">
        <v>758.40770527664085</v>
      </c>
      <c r="E36" s="167">
        <v>615.20560383755696</v>
      </c>
      <c r="H36" s="151" t="s">
        <v>191</v>
      </c>
      <c r="I36" s="152">
        <v>1144.0070047969464</v>
      </c>
      <c r="J36" s="152">
        <v>1057.6028019187786</v>
      </c>
    </row>
    <row r="37" spans="2:10" ht="15" x14ac:dyDescent="0.25">
      <c r="B37" s="166" t="s">
        <v>192</v>
      </c>
      <c r="C37" s="167">
        <v>911.35773274798532</v>
      </c>
      <c r="D37" s="167">
        <v>766.06679001627413</v>
      </c>
      <c r="E37" s="167">
        <v>620.77584728456304</v>
      </c>
      <c r="H37" s="151" t="s">
        <v>192</v>
      </c>
      <c r="I37" s="152">
        <v>1150.9698091057039</v>
      </c>
      <c r="J37" s="152">
        <v>1060.3879236422815</v>
      </c>
    </row>
    <row r="38" spans="2:10" ht="15" x14ac:dyDescent="0.25">
      <c r="B38" s="166" t="s">
        <v>193</v>
      </c>
      <c r="C38" s="167">
        <v>1374.945589663836</v>
      </c>
      <c r="D38" s="167">
        <v>1130.3143918787282</v>
      </c>
      <c r="E38" s="167">
        <v>885.6831940936205</v>
      </c>
      <c r="H38" s="151" t="s">
        <v>193</v>
      </c>
      <c r="I38" s="152">
        <v>1482.1039926170256</v>
      </c>
      <c r="J38" s="152">
        <v>1192.8415970468102</v>
      </c>
    </row>
    <row r="39" spans="2:10" ht="15" x14ac:dyDescent="0.25">
      <c r="B39" s="166" t="s">
        <v>194</v>
      </c>
      <c r="C39" s="167">
        <v>1063.2605800679667</v>
      </c>
      <c r="D39" s="167">
        <v>885.41902719625955</v>
      </c>
      <c r="E39" s="167">
        <v>707.57747432455244</v>
      </c>
      <c r="H39" s="151" t="s">
        <v>194</v>
      </c>
      <c r="I39" s="152">
        <v>1259.4718429056904</v>
      </c>
      <c r="J39" s="152">
        <v>1103.7887371622762</v>
      </c>
    </row>
    <row r="40" spans="2:10" ht="15" x14ac:dyDescent="0.25">
      <c r="B40" s="166" t="s">
        <v>195</v>
      </c>
      <c r="C40" s="167">
        <v>913.92830408696796</v>
      </c>
      <c r="D40" s="167">
        <v>768.08652463976046</v>
      </c>
      <c r="E40" s="167">
        <v>622.24474519255318</v>
      </c>
      <c r="H40" s="151" t="s">
        <v>195</v>
      </c>
      <c r="I40" s="152">
        <v>1152.8059314906914</v>
      </c>
      <c r="J40" s="152">
        <v>1061.1223725962766</v>
      </c>
    </row>
    <row r="41" spans="2:10" ht="15" x14ac:dyDescent="0.25">
      <c r="B41" s="166" t="s">
        <v>196</v>
      </c>
      <c r="C41" s="167">
        <v>1289.7050940434574</v>
      </c>
      <c r="D41" s="167">
        <v>1063.3397167484309</v>
      </c>
      <c r="E41" s="167">
        <v>836.97433945340424</v>
      </c>
      <c r="H41" s="151" t="s">
        <v>196</v>
      </c>
      <c r="I41" s="152">
        <v>1421.2179243167552</v>
      </c>
      <c r="J41" s="152">
        <v>1168.4871697267019</v>
      </c>
    </row>
    <row r="42" spans="2:10" ht="15" x14ac:dyDescent="0.25">
      <c r="B42" s="166" t="s">
        <v>197</v>
      </c>
      <c r="C42" s="167">
        <v>700</v>
      </c>
      <c r="D42" s="167">
        <v>600</v>
      </c>
      <c r="E42" s="167">
        <v>500</v>
      </c>
      <c r="H42" s="151" t="s">
        <v>197</v>
      </c>
      <c r="I42" s="152">
        <v>1000</v>
      </c>
      <c r="J42" s="152">
        <v>1000</v>
      </c>
    </row>
    <row r="43" spans="2:10" ht="15" x14ac:dyDescent="0.25">
      <c r="B43" s="166" t="s">
        <v>198</v>
      </c>
      <c r="C43" s="167">
        <v>1307.0478098061483</v>
      </c>
      <c r="D43" s="167">
        <v>1076.9661362762595</v>
      </c>
      <c r="E43" s="167">
        <v>846.88446274637045</v>
      </c>
      <c r="H43" s="151" t="s">
        <v>198</v>
      </c>
      <c r="I43" s="152">
        <v>1433.6055784329631</v>
      </c>
      <c r="J43" s="152">
        <v>1173.4422313731852</v>
      </c>
    </row>
    <row r="44" spans="2:10" ht="15" x14ac:dyDescent="0.25">
      <c r="B44" s="166" t="s">
        <v>199</v>
      </c>
      <c r="C44" s="167">
        <v>1368.7519143191028</v>
      </c>
      <c r="D44" s="167">
        <v>1125.447932679295</v>
      </c>
      <c r="E44" s="167">
        <v>882.14395103948732</v>
      </c>
      <c r="H44" s="151" t="s">
        <v>199</v>
      </c>
      <c r="I44" s="152">
        <v>1477.6799387993592</v>
      </c>
      <c r="J44" s="152">
        <v>1191.0719755197438</v>
      </c>
    </row>
    <row r="45" spans="2:10" ht="15" x14ac:dyDescent="0.25">
      <c r="B45" s="166" t="s">
        <v>200</v>
      </c>
      <c r="C45" s="167">
        <v>1388.4912616987956</v>
      </c>
      <c r="D45" s="167">
        <v>1140.9574199061965</v>
      </c>
      <c r="E45" s="167">
        <v>893.4235781135975</v>
      </c>
      <c r="H45" s="151" t="s">
        <v>200</v>
      </c>
      <c r="I45" s="152">
        <v>1491.779472641997</v>
      </c>
      <c r="J45" s="152">
        <v>1196.7117890567988</v>
      </c>
    </row>
    <row r="46" spans="2:10" ht="15" x14ac:dyDescent="0.25">
      <c r="B46" s="166" t="s">
        <v>201</v>
      </c>
      <c r="C46" s="167">
        <v>1125.9367863553787</v>
      </c>
      <c r="D46" s="167">
        <v>934.66461785065462</v>
      </c>
      <c r="E46" s="167">
        <v>743.39244934593069</v>
      </c>
      <c r="H46" s="151" t="s">
        <v>201</v>
      </c>
      <c r="I46" s="152">
        <v>1304.2405616824133</v>
      </c>
      <c r="J46" s="152">
        <v>1121.6962246729654</v>
      </c>
    </row>
    <row r="47" spans="2:10" ht="15" x14ac:dyDescent="0.25">
      <c r="B47" s="166" t="s">
        <v>202</v>
      </c>
      <c r="C47" s="167">
        <v>1293.9956070851565</v>
      </c>
      <c r="D47" s="167">
        <v>1066.7108341383373</v>
      </c>
      <c r="E47" s="167">
        <v>839.42606119151799</v>
      </c>
      <c r="H47" s="151" t="s">
        <v>202</v>
      </c>
      <c r="I47" s="152">
        <v>1424.2825764893976</v>
      </c>
      <c r="J47" s="152">
        <v>1169.7130305957589</v>
      </c>
    </row>
    <row r="48" spans="2:10" ht="15" x14ac:dyDescent="0.25">
      <c r="B48" s="166" t="s">
        <v>203</v>
      </c>
      <c r="C48" s="167">
        <v>1161.7025256590789</v>
      </c>
      <c r="D48" s="167">
        <v>962.76627016070483</v>
      </c>
      <c r="E48" s="167">
        <v>763.83001466233077</v>
      </c>
      <c r="H48" s="151" t="s">
        <v>203</v>
      </c>
      <c r="I48" s="152">
        <v>1329.7875183279134</v>
      </c>
      <c r="J48" s="152">
        <v>1131.9150073311653</v>
      </c>
    </row>
    <row r="49" spans="2:10" ht="15" x14ac:dyDescent="0.25">
      <c r="B49" s="166" t="s">
        <v>204</v>
      </c>
      <c r="C49" s="167">
        <v>1078.0607020879677</v>
      </c>
      <c r="D49" s="167">
        <v>897.04769449768901</v>
      </c>
      <c r="E49" s="167">
        <v>716.03468690741011</v>
      </c>
      <c r="H49" s="151" t="s">
        <v>204</v>
      </c>
      <c r="I49" s="152">
        <v>1270.0433586342626</v>
      </c>
      <c r="J49" s="152">
        <v>1108.0173434537051</v>
      </c>
    </row>
    <row r="50" spans="2:10" ht="15" x14ac:dyDescent="0.25">
      <c r="B50" s="166" t="s">
        <v>205</v>
      </c>
      <c r="C50" s="167">
        <v>1340.3507743762207</v>
      </c>
      <c r="D50" s="167">
        <v>1103.132751295602</v>
      </c>
      <c r="E50" s="167">
        <v>865.91472821498326</v>
      </c>
      <c r="H50" s="151" t="s">
        <v>205</v>
      </c>
      <c r="I50" s="152">
        <v>1457.393410268729</v>
      </c>
      <c r="J50" s="152">
        <v>1182.9573641074915</v>
      </c>
    </row>
    <row r="51" spans="2:10" ht="15" x14ac:dyDescent="0.25">
      <c r="B51" s="166" t="s">
        <v>206</v>
      </c>
      <c r="C51" s="167">
        <v>1399.0354575806425</v>
      </c>
      <c r="D51" s="167">
        <v>1149.2421452419335</v>
      </c>
      <c r="E51" s="167">
        <v>899.44883290322423</v>
      </c>
      <c r="H51" s="151" t="s">
        <v>206</v>
      </c>
      <c r="I51" s="152">
        <v>1499.3110411290302</v>
      </c>
      <c r="J51" s="152">
        <v>1199.7244164516121</v>
      </c>
    </row>
    <row r="52" spans="2:10" ht="15" x14ac:dyDescent="0.25">
      <c r="B52" s="166" t="s">
        <v>207</v>
      </c>
      <c r="C52" s="167">
        <v>1399.5506161908511</v>
      </c>
      <c r="D52" s="167">
        <v>1149.6469127213832</v>
      </c>
      <c r="E52" s="167">
        <v>899.743209251915</v>
      </c>
      <c r="H52" s="151" t="s">
        <v>207</v>
      </c>
      <c r="I52" s="152">
        <v>1499.6790115648939</v>
      </c>
      <c r="J52" s="152">
        <v>1199.8716046259576</v>
      </c>
    </row>
  </sheetData>
  <mergeCells count="4">
    <mergeCell ref="H4:H5"/>
    <mergeCell ref="I4:J4"/>
    <mergeCell ref="B4:B5"/>
    <mergeCell ref="C4:E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42"/>
  <sheetViews>
    <sheetView workbookViewId="0">
      <selection activeCell="C28" sqref="C28"/>
    </sheetView>
  </sheetViews>
  <sheetFormatPr defaultRowHeight="12.75" x14ac:dyDescent="0.2"/>
  <cols>
    <col min="4" max="6" width="9.5703125" bestFit="1" customWidth="1"/>
  </cols>
  <sheetData>
    <row r="2" spans="1:1" x14ac:dyDescent="0.2">
      <c r="A2" s="164" t="s">
        <v>219</v>
      </c>
    </row>
    <row r="25" spans="1:6" ht="15" x14ac:dyDescent="0.25">
      <c r="A25" s="149" t="s">
        <v>212</v>
      </c>
    </row>
    <row r="26" spans="1:6" ht="15" x14ac:dyDescent="0.25">
      <c r="A26" s="149"/>
    </row>
    <row r="27" spans="1:6" x14ac:dyDescent="0.2">
      <c r="C27" s="155" t="s">
        <v>220</v>
      </c>
      <c r="D27" s="155"/>
      <c r="E27" s="155"/>
      <c r="F27" s="155"/>
    </row>
    <row r="28" spans="1:6" x14ac:dyDescent="0.2">
      <c r="C28" s="155"/>
      <c r="D28">
        <v>1</v>
      </c>
      <c r="E28">
        <v>1.125</v>
      </c>
      <c r="F28">
        <v>1.375</v>
      </c>
    </row>
    <row r="29" spans="1:6" x14ac:dyDescent="0.2">
      <c r="C29" s="156">
        <v>2020</v>
      </c>
      <c r="D29" s="157">
        <v>2.3111111111111113</v>
      </c>
      <c r="E29" s="157">
        <v>2.6</v>
      </c>
      <c r="F29" s="157">
        <v>3.177777777777778</v>
      </c>
    </row>
    <row r="30" spans="1:6" x14ac:dyDescent="0.2">
      <c r="C30" s="156">
        <v>2030</v>
      </c>
      <c r="D30" s="157">
        <v>2.5777777777777775</v>
      </c>
      <c r="E30" s="157">
        <v>2.9</v>
      </c>
      <c r="F30" s="157">
        <v>3.5444444444444443</v>
      </c>
    </row>
    <row r="31" spans="1:6" x14ac:dyDescent="0.2">
      <c r="C31" s="158">
        <v>2040</v>
      </c>
      <c r="D31" s="157">
        <v>2.9333333333333331</v>
      </c>
      <c r="E31" s="159">
        <v>3.3</v>
      </c>
      <c r="F31" s="157">
        <v>4.0333333333333332</v>
      </c>
    </row>
    <row r="32" spans="1:6" x14ac:dyDescent="0.2">
      <c r="C32" s="158">
        <v>2050</v>
      </c>
      <c r="D32" s="157">
        <v>3.4666666666666668</v>
      </c>
      <c r="E32" s="159">
        <v>3.9</v>
      </c>
      <c r="F32" s="157">
        <v>4.7666666666666666</v>
      </c>
    </row>
    <row r="34" spans="1:6" x14ac:dyDescent="0.2">
      <c r="C34" t="s">
        <v>211</v>
      </c>
    </row>
    <row r="35" spans="1:6" x14ac:dyDescent="0.2">
      <c r="D35">
        <v>1</v>
      </c>
      <c r="E35">
        <v>1.125</v>
      </c>
      <c r="F35">
        <v>1.375</v>
      </c>
    </row>
    <row r="36" spans="1:6" x14ac:dyDescent="0.2">
      <c r="C36">
        <v>2020</v>
      </c>
      <c r="D36" s="160">
        <v>1.8909090909090911</v>
      </c>
      <c r="E36" s="160">
        <v>2.1272727272727265</v>
      </c>
      <c r="F36" s="160">
        <v>2.5999999999999996</v>
      </c>
    </row>
    <row r="37" spans="1:6" x14ac:dyDescent="0.2">
      <c r="C37">
        <v>2030</v>
      </c>
      <c r="D37" s="160">
        <v>2.1090909090909085</v>
      </c>
      <c r="E37" s="160">
        <v>2.3727272727272726</v>
      </c>
      <c r="F37" s="160">
        <v>2.8999999999999995</v>
      </c>
    </row>
    <row r="38" spans="1:6" x14ac:dyDescent="0.2">
      <c r="C38">
        <v>2040</v>
      </c>
      <c r="D38" s="160">
        <v>2.399999999999999</v>
      </c>
      <c r="E38" s="160">
        <v>2.6999999999999993</v>
      </c>
      <c r="F38" s="160">
        <v>3.2999999999999989</v>
      </c>
    </row>
    <row r="39" spans="1:6" x14ac:dyDescent="0.2">
      <c r="C39">
        <v>2050</v>
      </c>
      <c r="D39" s="160">
        <v>2.836363636363636</v>
      </c>
      <c r="E39" s="160">
        <v>3.19090909090909</v>
      </c>
      <c r="F39" s="160">
        <v>3.8999999999999995</v>
      </c>
    </row>
    <row r="42" spans="1:6" ht="15" x14ac:dyDescent="0.25">
      <c r="A42" s="149" t="s">
        <v>210</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0"/>
  <sheetViews>
    <sheetView workbookViewId="0">
      <selection activeCell="A5" sqref="A5"/>
    </sheetView>
  </sheetViews>
  <sheetFormatPr defaultRowHeight="12.75" x14ac:dyDescent="0.2"/>
  <cols>
    <col min="1" max="1" width="100.140625" customWidth="1"/>
  </cols>
  <sheetData>
    <row r="2" spans="1:1" x14ac:dyDescent="0.2">
      <c r="A2" t="s">
        <v>223</v>
      </c>
    </row>
    <row r="3" spans="1:1" x14ac:dyDescent="0.2">
      <c r="A3" s="164" t="s">
        <v>218</v>
      </c>
    </row>
    <row r="5" spans="1:1" ht="15" x14ac:dyDescent="0.2">
      <c r="A5" s="161" t="s">
        <v>213</v>
      </c>
    </row>
    <row r="6" spans="1:1" x14ac:dyDescent="0.2">
      <c r="A6" s="162" t="s">
        <v>214</v>
      </c>
    </row>
    <row r="8" spans="1:1" ht="15" x14ac:dyDescent="0.2">
      <c r="A8" s="161" t="s">
        <v>215</v>
      </c>
    </row>
    <row r="9" spans="1:1" x14ac:dyDescent="0.2">
      <c r="A9" s="163" t="s">
        <v>216</v>
      </c>
    </row>
    <row r="10" spans="1:1" x14ac:dyDescent="0.2">
      <c r="A10" s="163" t="s">
        <v>217</v>
      </c>
    </row>
  </sheetData>
  <hyperlinks>
    <hyperlink ref="A6" r:id="rId1"/>
    <hyperlink ref="A9" r:id="rId2"/>
    <hyperlink ref="A10" r:id="rId3"/>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enableFormatConditionsCalculation="0">
    <pageSetUpPr fitToPage="1"/>
  </sheetPr>
  <dimension ref="B1:J4"/>
  <sheetViews>
    <sheetView zoomScale="85" zoomScaleNormal="85" zoomScaleSheetLayoutView="70" zoomScalePageLayoutView="85" workbookViewId="0">
      <selection activeCell="B31" sqref="B31"/>
    </sheetView>
  </sheetViews>
  <sheetFormatPr defaultColWidth="9.140625" defaultRowHeight="15" x14ac:dyDescent="0.25"/>
  <cols>
    <col min="1" max="1" width="9.140625" style="23"/>
    <col min="2" max="2" width="94.5703125" style="23" customWidth="1"/>
    <col min="3" max="7" width="9.140625" style="23"/>
    <col min="8" max="10" width="9.140625" style="2"/>
    <col min="11" max="16384" width="9.140625" style="23"/>
  </cols>
  <sheetData>
    <row r="1" spans="2:6" ht="15.75" thickBot="1" x14ac:dyDescent="0.3"/>
    <row r="2" spans="2:6" ht="19.5" thickBot="1" x14ac:dyDescent="0.35">
      <c r="B2" s="176" t="s">
        <v>142</v>
      </c>
      <c r="C2" s="177"/>
      <c r="D2" s="177"/>
      <c r="E2" s="177"/>
      <c r="F2" s="178"/>
    </row>
    <row r="3" spans="2:6" ht="114" customHeight="1" x14ac:dyDescent="0.25">
      <c r="B3" s="75" t="s">
        <v>94</v>
      </c>
    </row>
    <row r="4" spans="2:6" ht="26.25" customHeight="1" x14ac:dyDescent="0.25"/>
  </sheetData>
  <mergeCells count="1">
    <mergeCell ref="B2:F2"/>
  </mergeCells>
  <phoneticPr fontId="14" type="noConversion"/>
  <pageMargins left="0.75" right="0.75" top="1" bottom="1" header="0.5" footer="0.5"/>
  <pageSetup scale="51" orientation="portrait" r:id="rId1"/>
  <headerFooter alignWithMargins="0">
    <oddHeader>&amp;CICF Confidential</oddHeader>
    <oddFooter>&amp;LPreliminary Draft&amp;CICF Consulting&amp;R&amp;A</oddFooter>
  </headerFooter>
  <drawing r:id="rId2"/>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3"/>
  <sheetViews>
    <sheetView zoomScale="85" zoomScaleNormal="85" zoomScaleSheetLayoutView="85" workbookViewId="0"/>
  </sheetViews>
  <sheetFormatPr defaultColWidth="9.140625" defaultRowHeight="15" x14ac:dyDescent="0.2"/>
  <cols>
    <col min="1" max="1" width="4.5703125" style="24" customWidth="1"/>
    <col min="2" max="2" width="16.140625" style="24" customWidth="1"/>
    <col min="3" max="6" width="11.42578125" style="24" customWidth="1"/>
    <col min="7" max="9" width="12.7109375" style="24" customWidth="1"/>
    <col min="10" max="16384" width="9.140625" style="24"/>
  </cols>
  <sheetData>
    <row r="1" spans="1:21" ht="15.75" thickBot="1" x14ac:dyDescent="0.25">
      <c r="A1" s="47"/>
    </row>
    <row r="2" spans="1:21" ht="19.5" thickBot="1" x14ac:dyDescent="0.35">
      <c r="B2" s="176" t="s">
        <v>4</v>
      </c>
      <c r="C2" s="177"/>
      <c r="D2" s="177"/>
      <c r="E2" s="177"/>
      <c r="F2" s="178"/>
    </row>
    <row r="3" spans="1:21" ht="15.75" thickBot="1" x14ac:dyDescent="0.25">
      <c r="B3" s="25"/>
      <c r="C3" s="26"/>
      <c r="D3" s="27"/>
      <c r="E3" s="27"/>
      <c r="F3" s="27"/>
    </row>
    <row r="4" spans="1:21" x14ac:dyDescent="0.2">
      <c r="B4" s="179" t="s">
        <v>5</v>
      </c>
      <c r="C4" s="180"/>
      <c r="D4" s="180"/>
      <c r="E4" s="180"/>
      <c r="F4" s="181"/>
    </row>
    <row r="5" spans="1:21" ht="30" x14ac:dyDescent="0.2">
      <c r="B5" s="7"/>
      <c r="C5" s="49" t="s">
        <v>6</v>
      </c>
      <c r="D5" s="49" t="s">
        <v>7</v>
      </c>
      <c r="E5" s="49" t="s">
        <v>8</v>
      </c>
      <c r="F5" s="8" t="s">
        <v>9</v>
      </c>
    </row>
    <row r="6" spans="1:21" x14ac:dyDescent="0.2">
      <c r="B6" s="9" t="s">
        <v>18</v>
      </c>
      <c r="C6" s="10">
        <v>2.7</v>
      </c>
      <c r="D6" s="10">
        <v>1.67</v>
      </c>
      <c r="E6" s="10">
        <v>0.8</v>
      </c>
      <c r="F6" s="11">
        <v>6</v>
      </c>
    </row>
    <row r="7" spans="1:21" x14ac:dyDescent="0.2">
      <c r="B7" s="12" t="s">
        <v>19</v>
      </c>
      <c r="C7" s="10">
        <v>25.5</v>
      </c>
      <c r="D7" s="10">
        <v>24.2</v>
      </c>
      <c r="E7" s="10">
        <v>17.2</v>
      </c>
      <c r="F7" s="11">
        <v>22.5</v>
      </c>
    </row>
    <row r="8" spans="1:21" x14ac:dyDescent="0.2">
      <c r="B8" s="28">
        <v>2013</v>
      </c>
      <c r="C8" s="5">
        <v>73.553259732480001</v>
      </c>
      <c r="D8" s="5">
        <v>68.462060879999996</v>
      </c>
      <c r="E8" s="5">
        <v>14.838422045010001</v>
      </c>
      <c r="F8" s="6">
        <v>53.804393500000003</v>
      </c>
    </row>
    <row r="9" spans="1:21" x14ac:dyDescent="0.2">
      <c r="B9" s="28">
        <v>2014</v>
      </c>
      <c r="C9" s="5">
        <v>75.747152066242194</v>
      </c>
      <c r="D9" s="5">
        <v>70.709253722656797</v>
      </c>
      <c r="E9" s="5">
        <v>15.3693783406811</v>
      </c>
      <c r="F9" s="6">
        <v>55.393289399478498</v>
      </c>
    </row>
    <row r="10" spans="1:21" x14ac:dyDescent="0.2">
      <c r="B10" s="28">
        <v>2016</v>
      </c>
      <c r="C10" s="5">
        <v>78.499715132182999</v>
      </c>
      <c r="D10" s="5">
        <v>73.316540470117602</v>
      </c>
      <c r="E10" s="5">
        <v>15.648077747181899</v>
      </c>
      <c r="F10" s="6">
        <v>56.4869469150374</v>
      </c>
      <c r="M10" s="51"/>
      <c r="N10" s="51"/>
      <c r="O10" s="51"/>
      <c r="P10" s="51"/>
      <c r="Q10" s="51"/>
      <c r="R10" s="52"/>
      <c r="S10" s="52"/>
      <c r="T10" s="52"/>
      <c r="U10" s="52"/>
    </row>
    <row r="11" spans="1:21" x14ac:dyDescent="0.2">
      <c r="B11" s="28">
        <v>2018</v>
      </c>
      <c r="C11" s="5">
        <v>78.431760212880903</v>
      </c>
      <c r="D11" s="5">
        <v>73.229981456241703</v>
      </c>
      <c r="E11" s="5">
        <v>16.213910512214799</v>
      </c>
      <c r="F11" s="6">
        <v>56.991148024906501</v>
      </c>
      <c r="M11" s="51"/>
      <c r="N11" s="51"/>
      <c r="O11" s="51"/>
      <c r="P11" s="51"/>
      <c r="Q11" s="51"/>
      <c r="R11" s="52"/>
      <c r="S11" s="52"/>
      <c r="T11" s="52"/>
      <c r="U11" s="52"/>
    </row>
    <row r="12" spans="1:21" x14ac:dyDescent="0.2">
      <c r="B12" s="28">
        <v>2020</v>
      </c>
      <c r="C12" s="5">
        <v>75.339838581729893</v>
      </c>
      <c r="D12" s="5">
        <v>70.124408452594395</v>
      </c>
      <c r="E12" s="5">
        <v>16.525102199410799</v>
      </c>
      <c r="F12" s="6">
        <v>56.976743005264801</v>
      </c>
      <c r="M12" s="51"/>
      <c r="N12" s="51"/>
      <c r="O12" s="51"/>
      <c r="P12" s="51"/>
      <c r="Q12" s="51"/>
      <c r="R12" s="52"/>
      <c r="S12" s="52"/>
      <c r="T12" s="52"/>
      <c r="U12" s="52"/>
    </row>
    <row r="13" spans="1:21" x14ac:dyDescent="0.2">
      <c r="B13" s="28">
        <v>2025</v>
      </c>
      <c r="C13" s="5">
        <v>79.533413826632398</v>
      </c>
      <c r="D13" s="5">
        <v>73.060318872360497</v>
      </c>
      <c r="E13" s="5">
        <v>17.641660689581801</v>
      </c>
      <c r="F13" s="6">
        <v>55.997531442384499</v>
      </c>
      <c r="M13" s="51"/>
      <c r="N13" s="51"/>
      <c r="O13" s="51"/>
      <c r="P13" s="51"/>
      <c r="Q13" s="51"/>
      <c r="R13" s="52"/>
      <c r="S13" s="52"/>
      <c r="T13" s="52"/>
      <c r="U13" s="52"/>
    </row>
    <row r="14" spans="1:21" x14ac:dyDescent="0.2">
      <c r="B14" s="28">
        <v>2030</v>
      </c>
      <c r="C14" s="5">
        <v>84.2012657128992</v>
      </c>
      <c r="D14" s="5">
        <v>77.249638462495795</v>
      </c>
      <c r="E14" s="5">
        <v>19.333543852370699</v>
      </c>
      <c r="F14" s="6">
        <v>55.743997811228397</v>
      </c>
      <c r="M14" s="51"/>
      <c r="N14" s="51"/>
      <c r="O14" s="51"/>
      <c r="P14" s="51"/>
      <c r="Q14" s="51"/>
      <c r="R14" s="52"/>
      <c r="S14" s="52"/>
      <c r="T14" s="52"/>
      <c r="U14" s="52"/>
    </row>
    <row r="15" spans="1:21" x14ac:dyDescent="0.2">
      <c r="B15" s="28">
        <v>2035</v>
      </c>
      <c r="C15" s="5">
        <v>87.327707956582202</v>
      </c>
      <c r="D15" s="5">
        <v>80.280394402227898</v>
      </c>
      <c r="E15" s="5">
        <v>21.4644022340844</v>
      </c>
      <c r="F15" s="6">
        <v>55.545151378624503</v>
      </c>
      <c r="M15" s="51"/>
      <c r="N15" s="51"/>
      <c r="O15" s="51"/>
      <c r="P15" s="51"/>
      <c r="Q15" s="51"/>
      <c r="R15" s="52"/>
      <c r="S15" s="52"/>
      <c r="T15" s="52"/>
      <c r="U15" s="52"/>
    </row>
    <row r="16" spans="1:21" x14ac:dyDescent="0.2">
      <c r="B16" s="28">
        <v>2040</v>
      </c>
      <c r="C16" s="5">
        <v>92.204485151190894</v>
      </c>
      <c r="D16" s="5">
        <v>85.190237401730897</v>
      </c>
      <c r="E16" s="5">
        <v>23.259053997757601</v>
      </c>
      <c r="F16" s="6">
        <v>58.184927563638603</v>
      </c>
      <c r="M16" s="51"/>
      <c r="N16" s="51"/>
      <c r="O16" s="51"/>
      <c r="P16" s="51"/>
      <c r="Q16" s="51"/>
      <c r="R16" s="52"/>
      <c r="S16" s="52"/>
      <c r="T16" s="52"/>
      <c r="U16" s="52"/>
    </row>
    <row r="17" spans="2:21" ht="30.75" thickBot="1" x14ac:dyDescent="0.25">
      <c r="B17" s="29" t="s">
        <v>139</v>
      </c>
      <c r="C17" s="30">
        <f>AVERAGE(C8:C16)</f>
        <v>80.537622041424527</v>
      </c>
      <c r="D17" s="30">
        <f t="shared" ref="D17:F17" si="0">AVERAGE(D8:D16)</f>
        <v>74.624759346713944</v>
      </c>
      <c r="E17" s="30">
        <f t="shared" si="0"/>
        <v>17.810394624254787</v>
      </c>
      <c r="F17" s="30">
        <f t="shared" si="0"/>
        <v>56.124903226729245</v>
      </c>
      <c r="M17" s="51"/>
      <c r="N17" s="51"/>
      <c r="O17" s="51"/>
      <c r="P17" s="51"/>
      <c r="Q17" s="51"/>
      <c r="R17" s="52"/>
      <c r="S17" s="52"/>
      <c r="T17" s="52"/>
      <c r="U17" s="52"/>
    </row>
    <row r="18" spans="2:21" ht="15.75" thickBot="1" x14ac:dyDescent="0.25">
      <c r="B18" s="32"/>
      <c r="C18" s="32"/>
      <c r="D18" s="32"/>
      <c r="E18" s="32"/>
      <c r="F18" s="32"/>
      <c r="M18" s="51"/>
      <c r="N18" s="51"/>
      <c r="O18" s="51"/>
      <c r="P18" s="51"/>
      <c r="Q18" s="51"/>
      <c r="R18" s="52"/>
      <c r="S18" s="52"/>
      <c r="T18" s="52"/>
      <c r="U18" s="52"/>
    </row>
    <row r="19" spans="2:21" ht="15" customHeight="1" x14ac:dyDescent="0.2">
      <c r="B19" s="179" t="s">
        <v>10</v>
      </c>
      <c r="C19" s="180"/>
      <c r="D19" s="180"/>
      <c r="E19" s="180"/>
      <c r="F19" s="181"/>
      <c r="M19" s="51"/>
      <c r="N19" s="51"/>
      <c r="O19" s="51"/>
      <c r="P19" s="51"/>
      <c r="Q19" s="51"/>
      <c r="R19" s="52"/>
      <c r="S19" s="52"/>
      <c r="T19" s="52"/>
      <c r="U19" s="52"/>
    </row>
    <row r="20" spans="2:21" ht="30" x14ac:dyDescent="0.2">
      <c r="B20" s="7"/>
      <c r="C20" s="49" t="s">
        <v>6</v>
      </c>
      <c r="D20" s="49" t="s">
        <v>7</v>
      </c>
      <c r="E20" s="49" t="s">
        <v>8</v>
      </c>
      <c r="F20" s="8" t="s">
        <v>9</v>
      </c>
      <c r="M20" s="51"/>
      <c r="N20" s="51"/>
      <c r="O20" s="51"/>
      <c r="P20" s="51"/>
      <c r="Q20" s="51"/>
      <c r="R20" s="52"/>
      <c r="S20" s="52"/>
      <c r="T20" s="52"/>
      <c r="U20" s="52"/>
    </row>
    <row r="21" spans="2:21" x14ac:dyDescent="0.2">
      <c r="B21" s="7" t="s">
        <v>20</v>
      </c>
      <c r="C21" s="13">
        <v>2.7</v>
      </c>
      <c r="D21" s="13">
        <v>1.67</v>
      </c>
      <c r="E21" s="13">
        <v>0.8</v>
      </c>
      <c r="F21" s="14">
        <v>6</v>
      </c>
      <c r="M21" s="51"/>
      <c r="N21" s="51"/>
      <c r="O21" s="51"/>
      <c r="P21" s="51"/>
      <c r="Q21" s="51"/>
      <c r="R21" s="52"/>
      <c r="S21" s="52"/>
      <c r="T21" s="52"/>
      <c r="U21" s="52"/>
    </row>
    <row r="22" spans="2:21" x14ac:dyDescent="0.2">
      <c r="B22" s="15" t="s">
        <v>21</v>
      </c>
      <c r="C22" s="13">
        <v>25.5</v>
      </c>
      <c r="D22" s="13">
        <v>24.2</v>
      </c>
      <c r="E22" s="13">
        <v>17.2</v>
      </c>
      <c r="F22" s="14">
        <v>22.5</v>
      </c>
      <c r="M22" s="51"/>
      <c r="N22" s="51"/>
      <c r="O22" s="51"/>
      <c r="P22" s="51"/>
      <c r="Q22" s="51"/>
      <c r="R22" s="52"/>
      <c r="S22" s="52"/>
      <c r="T22" s="52"/>
      <c r="U22" s="52"/>
    </row>
    <row r="23" spans="2:21" x14ac:dyDescent="0.2">
      <c r="B23" s="28">
        <v>2013</v>
      </c>
      <c r="C23" s="5">
        <f>C8/C$7</f>
        <v>2.8844415581364706</v>
      </c>
      <c r="D23" s="5">
        <f t="shared" ref="D23:F23" si="1">D8/D$7</f>
        <v>2.8290107801652891</v>
      </c>
      <c r="E23" s="5">
        <f t="shared" si="1"/>
        <v>0.86269895610523262</v>
      </c>
      <c r="F23" s="6">
        <f t="shared" si="1"/>
        <v>2.3913063777777781</v>
      </c>
      <c r="M23" s="51"/>
      <c r="N23" s="51"/>
      <c r="O23" s="51"/>
      <c r="P23" s="51"/>
      <c r="Q23" s="51"/>
      <c r="R23" s="52"/>
      <c r="S23" s="52"/>
      <c r="T23" s="52"/>
      <c r="U23" s="52"/>
    </row>
    <row r="24" spans="2:21" x14ac:dyDescent="0.2">
      <c r="B24" s="28">
        <v>2014</v>
      </c>
      <c r="C24" s="5">
        <f t="shared" ref="C24:F24" si="2">C9/C$7</f>
        <v>2.9704765516173408</v>
      </c>
      <c r="D24" s="5">
        <f t="shared" si="2"/>
        <v>2.9218699885395369</v>
      </c>
      <c r="E24" s="5">
        <f t="shared" si="2"/>
        <v>0.8935685081791338</v>
      </c>
      <c r="F24" s="6">
        <f t="shared" si="2"/>
        <v>2.4619239733101557</v>
      </c>
    </row>
    <row r="25" spans="2:21" x14ac:dyDescent="0.2">
      <c r="B25" s="28">
        <v>2016</v>
      </c>
      <c r="C25" s="5">
        <f t="shared" ref="C25:F25" si="3">C10/C$7</f>
        <v>3.0784202012620785</v>
      </c>
      <c r="D25" s="5">
        <f t="shared" si="3"/>
        <v>3.0296091103354383</v>
      </c>
      <c r="E25" s="5">
        <f t="shared" si="3"/>
        <v>0.90977196204545929</v>
      </c>
      <c r="F25" s="6">
        <f t="shared" si="3"/>
        <v>2.5105309740016621</v>
      </c>
    </row>
    <row r="26" spans="2:21" x14ac:dyDescent="0.2">
      <c r="B26" s="28">
        <v>2018</v>
      </c>
      <c r="C26" s="5">
        <f t="shared" ref="C26:F26" si="4">C11/C$7</f>
        <v>3.0757553024659177</v>
      </c>
      <c r="D26" s="5">
        <f t="shared" si="4"/>
        <v>3.0260322915802358</v>
      </c>
      <c r="E26" s="5">
        <f t="shared" si="4"/>
        <v>0.94266921582644181</v>
      </c>
      <c r="F26" s="6">
        <f t="shared" si="4"/>
        <v>2.5329399122180667</v>
      </c>
    </row>
    <row r="27" spans="2:21" x14ac:dyDescent="0.2">
      <c r="B27" s="28">
        <v>2020</v>
      </c>
      <c r="C27" s="5">
        <f t="shared" ref="C27:F27" si="5">C12/C$7</f>
        <v>2.9545034737933293</v>
      </c>
      <c r="D27" s="5">
        <f t="shared" si="5"/>
        <v>2.8977028286196034</v>
      </c>
      <c r="E27" s="5">
        <f t="shared" si="5"/>
        <v>0.96076175577969769</v>
      </c>
      <c r="F27" s="6">
        <f t="shared" si="5"/>
        <v>2.5322996891228802</v>
      </c>
    </row>
    <row r="28" spans="2:21" x14ac:dyDescent="0.2">
      <c r="B28" s="28">
        <v>2025</v>
      </c>
      <c r="C28" s="5">
        <f t="shared" ref="C28:F28" si="6">C13/C$7</f>
        <v>3.1189574049659763</v>
      </c>
      <c r="D28" s="5">
        <f t="shared" si="6"/>
        <v>3.0190214410066321</v>
      </c>
      <c r="E28" s="5">
        <f t="shared" si="6"/>
        <v>1.0256779470687094</v>
      </c>
      <c r="F28" s="6">
        <f t="shared" si="6"/>
        <v>2.4887791752170889</v>
      </c>
    </row>
    <row r="29" spans="2:21" x14ac:dyDescent="0.2">
      <c r="B29" s="28">
        <v>2030</v>
      </c>
      <c r="C29" s="5">
        <f t="shared" ref="C29:F29" si="7">C14/C$7</f>
        <v>3.3020104201136942</v>
      </c>
      <c r="D29" s="5">
        <f t="shared" si="7"/>
        <v>3.1921338207642891</v>
      </c>
      <c r="E29" s="5">
        <f t="shared" si="7"/>
        <v>1.1240432472308546</v>
      </c>
      <c r="F29" s="6">
        <f t="shared" si="7"/>
        <v>2.4775110138323733</v>
      </c>
    </row>
    <row r="30" spans="2:21" x14ac:dyDescent="0.2">
      <c r="B30" s="28">
        <v>2035</v>
      </c>
      <c r="C30" s="5">
        <f t="shared" ref="C30:F30" si="8">C15/C$7</f>
        <v>3.4246159982973414</v>
      </c>
      <c r="D30" s="5">
        <f t="shared" si="8"/>
        <v>3.3173716695135496</v>
      </c>
      <c r="E30" s="5">
        <f t="shared" si="8"/>
        <v>1.2479303624467675</v>
      </c>
      <c r="F30" s="6">
        <f t="shared" si="8"/>
        <v>2.4686733946055335</v>
      </c>
    </row>
    <row r="31" spans="2:21" x14ac:dyDescent="0.2">
      <c r="B31" s="28">
        <v>2040</v>
      </c>
      <c r="C31" s="5">
        <f t="shared" ref="C31:F31" si="9">C16/C$7</f>
        <v>3.6158621627917999</v>
      </c>
      <c r="D31" s="5">
        <f t="shared" si="9"/>
        <v>3.5202577438731777</v>
      </c>
      <c r="E31" s="5">
        <f t="shared" si="9"/>
        <v>1.3522705812649769</v>
      </c>
      <c r="F31" s="6">
        <f t="shared" si="9"/>
        <v>2.5859967806061599</v>
      </c>
    </row>
    <row r="32" spans="2:21" ht="30.75" thickBot="1" x14ac:dyDescent="0.25">
      <c r="B32" s="29" t="s">
        <v>139</v>
      </c>
      <c r="C32" s="30">
        <f>AVERAGE(C23:C31)</f>
        <v>3.1583381192715496</v>
      </c>
      <c r="D32" s="30">
        <f>AVERAGE(D23:D31)</f>
        <v>3.0836677415997502</v>
      </c>
      <c r="E32" s="30">
        <f>AVERAGE(E23:E31)</f>
        <v>1.0354880595496971</v>
      </c>
      <c r="F32" s="31">
        <f>AVERAGE(F23:F31)</f>
        <v>2.494440143410189</v>
      </c>
    </row>
    <row r="33" spans="2:6" s="32" customFormat="1" x14ac:dyDescent="0.2">
      <c r="B33" s="33"/>
      <c r="C33" s="34"/>
      <c r="D33" s="34"/>
      <c r="E33" s="34"/>
      <c r="F33" s="34"/>
    </row>
  </sheetData>
  <mergeCells count="3">
    <mergeCell ref="B2:F2"/>
    <mergeCell ref="B4:F4"/>
    <mergeCell ref="B19:F19"/>
  </mergeCells>
  <printOptions horizontalCentered="1"/>
  <pageMargins left="0.75" right="0.75" top="1" bottom="1" header="0.5" footer="0.5"/>
  <pageSetup paperSize="3" scale="57" orientation="landscape" r:id="rId1"/>
  <headerFooter alignWithMargins="0">
    <oddHeader>&amp;CICF Confidential</oddHeader>
    <oddFooter>&amp;LPreliminary Draft&amp;CICF Consulting&amp;R&amp;A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pageSetUpPr fitToPage="1"/>
  </sheetPr>
  <dimension ref="A1:AJ70"/>
  <sheetViews>
    <sheetView zoomScale="85" zoomScaleNormal="85" workbookViewId="0"/>
  </sheetViews>
  <sheetFormatPr defaultColWidth="9.140625" defaultRowHeight="15" x14ac:dyDescent="0.25"/>
  <cols>
    <col min="1" max="1" width="4" style="23" customWidth="1"/>
    <col min="2" max="2" width="10.7109375" style="23" customWidth="1"/>
    <col min="3" max="3" width="12.28515625" style="23" bestFit="1" customWidth="1"/>
    <col min="4" max="11" width="12.28515625" style="23" customWidth="1"/>
    <col min="12" max="17" width="9.140625" style="23"/>
    <col min="18" max="18" width="9.7109375" style="23" customWidth="1"/>
    <col min="19" max="19" width="3.42578125" style="23" customWidth="1"/>
    <col min="20" max="20" width="10.85546875" style="23" customWidth="1"/>
    <col min="21" max="35" width="9.140625" style="23"/>
    <col min="36" max="36" width="10.140625" style="23" customWidth="1"/>
    <col min="37" max="16384" width="9.140625" style="23"/>
  </cols>
  <sheetData>
    <row r="1" spans="1:36" ht="15.75" thickBot="1" x14ac:dyDescent="0.3">
      <c r="A1" s="47"/>
    </row>
    <row r="2" spans="1:36" ht="19.5" thickBot="1" x14ac:dyDescent="0.35">
      <c r="B2" s="183" t="s">
        <v>45</v>
      </c>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5"/>
    </row>
    <row r="3" spans="1:36" x14ac:dyDescent="0.25">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row>
    <row r="4" spans="1:36" ht="17.25" x14ac:dyDescent="0.25">
      <c r="B4" s="182" t="s">
        <v>49</v>
      </c>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2"/>
      <c r="AI4" s="182"/>
      <c r="AJ4" s="182"/>
    </row>
    <row r="5" spans="1:36" x14ac:dyDescent="0.25">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row>
    <row r="6" spans="1:36" x14ac:dyDescent="0.25">
      <c r="B6" s="182" t="s">
        <v>23</v>
      </c>
      <c r="C6" s="182"/>
      <c r="D6" s="182"/>
      <c r="E6" s="182"/>
      <c r="F6" s="182"/>
      <c r="G6" s="182"/>
      <c r="H6" s="182"/>
      <c r="I6" s="182"/>
      <c r="J6" s="182"/>
      <c r="K6" s="182"/>
      <c r="L6" s="182"/>
      <c r="M6" s="182"/>
      <c r="N6" s="182"/>
      <c r="O6" s="182"/>
      <c r="P6" s="182"/>
      <c r="Q6" s="182"/>
      <c r="R6" s="182"/>
      <c r="S6" s="19"/>
      <c r="T6" s="186" t="s">
        <v>24</v>
      </c>
      <c r="U6" s="187"/>
      <c r="V6" s="187"/>
      <c r="W6" s="187"/>
      <c r="X6" s="187"/>
      <c r="Y6" s="187"/>
      <c r="Z6" s="187"/>
      <c r="AA6" s="187"/>
      <c r="AB6" s="187"/>
      <c r="AC6" s="187"/>
      <c r="AD6" s="187"/>
      <c r="AE6" s="187"/>
      <c r="AF6" s="187"/>
      <c r="AG6" s="187"/>
      <c r="AH6" s="187"/>
      <c r="AI6" s="187"/>
      <c r="AJ6" s="188"/>
    </row>
    <row r="7" spans="1:36" ht="45" x14ac:dyDescent="0.25">
      <c r="B7" s="48" t="s">
        <v>0</v>
      </c>
      <c r="C7" s="136" t="s">
        <v>143</v>
      </c>
      <c r="D7" s="136" t="s">
        <v>144</v>
      </c>
      <c r="E7" s="136" t="s">
        <v>145</v>
      </c>
      <c r="F7" s="136" t="s">
        <v>146</v>
      </c>
      <c r="G7" s="136" t="s">
        <v>147</v>
      </c>
      <c r="H7" s="136" t="s">
        <v>148</v>
      </c>
      <c r="I7" s="136" t="s">
        <v>149</v>
      </c>
      <c r="J7" s="136" t="s">
        <v>150</v>
      </c>
      <c r="K7" s="136" t="s">
        <v>151</v>
      </c>
      <c r="L7" s="136" t="s">
        <v>152</v>
      </c>
      <c r="M7" s="136" t="s">
        <v>153</v>
      </c>
      <c r="N7" s="136" t="s">
        <v>154</v>
      </c>
      <c r="O7" s="136" t="s">
        <v>155</v>
      </c>
      <c r="P7" s="136" t="s">
        <v>156</v>
      </c>
      <c r="Q7" s="136" t="s">
        <v>157</v>
      </c>
      <c r="R7" s="48" t="s">
        <v>42</v>
      </c>
      <c r="T7" s="50" t="s">
        <v>0</v>
      </c>
      <c r="U7" s="136" t="s">
        <v>143</v>
      </c>
      <c r="V7" s="136" t="s">
        <v>144</v>
      </c>
      <c r="W7" s="136" t="s">
        <v>145</v>
      </c>
      <c r="X7" s="136" t="s">
        <v>146</v>
      </c>
      <c r="Y7" s="136" t="s">
        <v>147</v>
      </c>
      <c r="Z7" s="136" t="s">
        <v>148</v>
      </c>
      <c r="AA7" s="136" t="s">
        <v>149</v>
      </c>
      <c r="AB7" s="136" t="s">
        <v>150</v>
      </c>
      <c r="AC7" s="136" t="s">
        <v>151</v>
      </c>
      <c r="AD7" s="136" t="s">
        <v>152</v>
      </c>
      <c r="AE7" s="136" t="s">
        <v>153</v>
      </c>
      <c r="AF7" s="136" t="s">
        <v>154</v>
      </c>
      <c r="AG7" s="136" t="s">
        <v>155</v>
      </c>
      <c r="AH7" s="136" t="s">
        <v>156</v>
      </c>
      <c r="AI7" s="136" t="s">
        <v>157</v>
      </c>
      <c r="AJ7" s="116" t="s">
        <v>42</v>
      </c>
    </row>
    <row r="8" spans="1:36" x14ac:dyDescent="0.25">
      <c r="B8" s="3">
        <v>2013</v>
      </c>
      <c r="C8" s="1"/>
      <c r="D8" s="1"/>
      <c r="E8" s="1"/>
      <c r="F8" s="1"/>
      <c r="G8" s="1"/>
      <c r="H8" s="1"/>
      <c r="I8" s="1"/>
      <c r="J8" s="1"/>
      <c r="K8" s="1"/>
      <c r="L8" s="1"/>
      <c r="M8" s="1"/>
      <c r="N8" s="1"/>
      <c r="O8" s="1"/>
      <c r="P8" s="1"/>
      <c r="Q8" s="1"/>
      <c r="R8" s="1"/>
      <c r="T8" s="3">
        <v>2013</v>
      </c>
      <c r="U8" s="1">
        <v>273360.78331311553</v>
      </c>
      <c r="V8" s="1">
        <v>318643.3719999998</v>
      </c>
      <c r="W8" s="1">
        <v>223931.47299999965</v>
      </c>
      <c r="X8" s="1">
        <v>125509.17799999994</v>
      </c>
      <c r="Y8" s="1">
        <v>510191.94108022185</v>
      </c>
      <c r="Z8" s="1">
        <v>146484.446</v>
      </c>
      <c r="AA8" s="1">
        <v>231590.52338482151</v>
      </c>
      <c r="AB8" s="1">
        <v>508860.24238491245</v>
      </c>
      <c r="AC8" s="1">
        <v>264105.64293250418</v>
      </c>
      <c r="AD8" s="1">
        <v>230855.05791131011</v>
      </c>
      <c r="AE8" s="1">
        <v>238610.6570000003</v>
      </c>
      <c r="AF8" s="1">
        <v>213256.3330000001</v>
      </c>
      <c r="AG8" s="1">
        <v>54583.8048372005</v>
      </c>
      <c r="AH8" s="1">
        <v>464744.08476516127</v>
      </c>
      <c r="AI8" s="1">
        <v>121279.6793907532</v>
      </c>
      <c r="AJ8" s="35">
        <v>3926007.2190000005</v>
      </c>
    </row>
    <row r="9" spans="1:36" x14ac:dyDescent="0.25">
      <c r="B9" s="3">
        <f>B8+1</f>
        <v>2014</v>
      </c>
      <c r="C9" s="36">
        <f t="shared" ref="C9:C27" si="0">U9/U8-1</f>
        <v>4.3631065796450041E-3</v>
      </c>
      <c r="D9" s="36">
        <f t="shared" ref="D9:D34" si="1">V9/V8-1</f>
        <v>1.3092997898604075E-2</v>
      </c>
      <c r="E9" s="36">
        <f t="shared" ref="E9:E34" si="2">W9/W8-1</f>
        <v>1.0426439699256163E-2</v>
      </c>
      <c r="F9" s="36">
        <f t="shared" ref="F9:F34" si="3">X9/X8-1</f>
        <v>3.989548875859672E-3</v>
      </c>
      <c r="G9" s="36">
        <f t="shared" ref="G9:G34" si="4">Y9/Y8-1</f>
        <v>1.8622637340282022E-3</v>
      </c>
      <c r="H9" s="36">
        <f t="shared" ref="H9:H34" si="5">Z9/Z8-1</f>
        <v>1.1657947629470922E-2</v>
      </c>
      <c r="I9" s="36">
        <f t="shared" ref="I9:I34" si="6">AA9/AA8-1</f>
        <v>1.5375682088528464E-2</v>
      </c>
      <c r="J9" s="36">
        <f t="shared" ref="J9:J34" si="7">AB9/AB8-1</f>
        <v>5.9500795095703829E-3</v>
      </c>
      <c r="K9" s="36">
        <f t="shared" ref="K9:K34" si="8">AC9/AC8-1</f>
        <v>1.1944265007006516E-2</v>
      </c>
      <c r="L9" s="36">
        <f t="shared" ref="L9:L34" si="9">AD9/AD8-1</f>
        <v>1.1573471950916625E-2</v>
      </c>
      <c r="M9" s="36">
        <f t="shared" ref="M9:M34" si="10">AE9/AE8-1</f>
        <v>1.1517633095488256E-2</v>
      </c>
      <c r="N9" s="36">
        <f t="shared" ref="N9:N34" si="11">AF9/AF8-1</f>
        <v>5.3448541666523131E-3</v>
      </c>
      <c r="O9" s="36">
        <f t="shared" ref="O9:O34" si="12">AG9/AG8-1</f>
        <v>-1.7507781912772247E-3</v>
      </c>
      <c r="P9" s="36">
        <f t="shared" ref="P9:P34" si="13">AH9/AH8-1</f>
        <v>1.238211455292948E-2</v>
      </c>
      <c r="Q9" s="36">
        <f t="shared" ref="Q9:Q34" si="14">AI9/AI8-1</f>
        <v>1.1017937833258218E-2</v>
      </c>
      <c r="R9" s="36">
        <f t="shared" ref="R9:R34" si="15">AJ9/AJ8-1</f>
        <v>8.7000023419976369E-3</v>
      </c>
      <c r="T9" s="3">
        <f>T8+1</f>
        <v>2014</v>
      </c>
      <c r="U9" s="1">
        <v>274553.48554540589</v>
      </c>
      <c r="V9" s="1">
        <v>322815.36899999995</v>
      </c>
      <c r="W9" s="1">
        <v>226266.28099999976</v>
      </c>
      <c r="X9" s="1">
        <v>126009.90299999992</v>
      </c>
      <c r="Y9" s="1">
        <v>511142.05302948895</v>
      </c>
      <c r="Z9" s="1">
        <v>148192.15400000007</v>
      </c>
      <c r="AA9" s="1">
        <v>235151.38564710246</v>
      </c>
      <c r="AB9" s="1">
        <v>511888.00128636189</v>
      </c>
      <c r="AC9" s="1">
        <v>267260.19072153582</v>
      </c>
      <c r="AD9" s="1">
        <v>233526.85244877389</v>
      </c>
      <c r="AE9" s="1">
        <v>241358.8869999997</v>
      </c>
      <c r="AF9" s="1">
        <v>214396.15700000012</v>
      </c>
      <c r="AG9" s="1">
        <v>54488.240702094598</v>
      </c>
      <c r="AH9" s="1">
        <v>470498.5992605199</v>
      </c>
      <c r="AI9" s="1">
        <v>122615.93135871799</v>
      </c>
      <c r="AJ9" s="35">
        <v>3960163.4909999999</v>
      </c>
    </row>
    <row r="10" spans="1:36" x14ac:dyDescent="0.25">
      <c r="B10" s="3">
        <f t="shared" ref="B10:B34" si="16">B9+1</f>
        <v>2015</v>
      </c>
      <c r="C10" s="36">
        <f t="shared" si="0"/>
        <v>9.3244970185752951E-3</v>
      </c>
      <c r="D10" s="36">
        <f t="shared" si="1"/>
        <v>1.4229607512893816E-2</v>
      </c>
      <c r="E10" s="36">
        <f t="shared" si="2"/>
        <v>6.5447224104944191E-3</v>
      </c>
      <c r="F10" s="36">
        <f t="shared" si="3"/>
        <v>1.0131703696336425E-2</v>
      </c>
      <c r="G10" s="36">
        <f t="shared" si="4"/>
        <v>1.2000189925299276E-2</v>
      </c>
      <c r="H10" s="36">
        <f t="shared" si="5"/>
        <v>3.5557685462883626E-3</v>
      </c>
      <c r="I10" s="36">
        <f t="shared" si="6"/>
        <v>1.4870132378339784E-2</v>
      </c>
      <c r="J10" s="36">
        <f t="shared" si="7"/>
        <v>1.2760744639859434E-2</v>
      </c>
      <c r="K10" s="36">
        <f t="shared" si="8"/>
        <v>1.0159848302880192E-2</v>
      </c>
      <c r="L10" s="36">
        <f t="shared" si="9"/>
        <v>1.6399469067662764E-2</v>
      </c>
      <c r="M10" s="36">
        <f t="shared" si="10"/>
        <v>2.1317831151585143E-2</v>
      </c>
      <c r="N10" s="36">
        <f t="shared" si="11"/>
        <v>1.4197152796912693E-2</v>
      </c>
      <c r="O10" s="36">
        <f t="shared" si="12"/>
        <v>8.6706902143738329E-3</v>
      </c>
      <c r="P10" s="36">
        <f t="shared" si="13"/>
        <v>1.4427835866672956E-2</v>
      </c>
      <c r="Q10" s="36">
        <f t="shared" si="14"/>
        <v>1.5164409675501034E-2</v>
      </c>
      <c r="R10" s="36">
        <f t="shared" si="15"/>
        <v>1.2740616672686444E-2</v>
      </c>
      <c r="T10" s="3">
        <f t="shared" ref="T10:T34" si="17">T9+1</f>
        <v>2015</v>
      </c>
      <c r="U10" s="1">
        <v>277113.55870281346</v>
      </c>
      <c r="V10" s="1">
        <v>327408.90499999991</v>
      </c>
      <c r="W10" s="1">
        <v>227747.1309999997</v>
      </c>
      <c r="X10" s="1">
        <v>127286.598</v>
      </c>
      <c r="Y10" s="1">
        <v>517275.85474465025</v>
      </c>
      <c r="Z10" s="1">
        <v>148719.09099999999</v>
      </c>
      <c r="AA10" s="1">
        <v>238648.11788062489</v>
      </c>
      <c r="AB10" s="1">
        <v>518420.07335498522</v>
      </c>
      <c r="AC10" s="1">
        <v>269975.51371666545</v>
      </c>
      <c r="AD10" s="1">
        <v>237356.5688419762</v>
      </c>
      <c r="AE10" s="1">
        <v>246504.13500000018</v>
      </c>
      <c r="AF10" s="1">
        <v>217439.97200000001</v>
      </c>
      <c r="AG10" s="1">
        <v>54960.691357548698</v>
      </c>
      <c r="AH10" s="1">
        <v>477286.87582615018</v>
      </c>
      <c r="AI10" s="1">
        <v>124475.3295745847</v>
      </c>
      <c r="AJ10" s="35">
        <v>4010618.4159999983</v>
      </c>
    </row>
    <row r="11" spans="1:36" x14ac:dyDescent="0.25">
      <c r="B11" s="3">
        <f t="shared" si="16"/>
        <v>2016</v>
      </c>
      <c r="C11" s="36">
        <f t="shared" si="0"/>
        <v>9.0322429012064109E-3</v>
      </c>
      <c r="D11" s="36">
        <f t="shared" si="1"/>
        <v>1.2387992318047658E-2</v>
      </c>
      <c r="E11" s="36">
        <f t="shared" si="2"/>
        <v>7.7952463866639565E-3</v>
      </c>
      <c r="F11" s="36">
        <f t="shared" si="3"/>
        <v>7.4189193115201668E-3</v>
      </c>
      <c r="G11" s="36">
        <f t="shared" si="4"/>
        <v>7.0898781057058269E-3</v>
      </c>
      <c r="H11" s="36">
        <f t="shared" si="5"/>
        <v>2.0320726677927059E-3</v>
      </c>
      <c r="I11" s="36">
        <f t="shared" si="6"/>
        <v>1.3586391806494458E-2</v>
      </c>
      <c r="J11" s="36">
        <f t="shared" si="7"/>
        <v>7.1957448923389844E-3</v>
      </c>
      <c r="K11" s="36">
        <f t="shared" si="8"/>
        <v>7.5308881539193351E-3</v>
      </c>
      <c r="L11" s="36">
        <f t="shared" si="9"/>
        <v>1.2075315951914467E-2</v>
      </c>
      <c r="M11" s="36">
        <f t="shared" si="10"/>
        <v>1.3380217739550782E-2</v>
      </c>
      <c r="N11" s="36">
        <f t="shared" si="11"/>
        <v>1.0696943062520337E-2</v>
      </c>
      <c r="O11" s="36">
        <f t="shared" si="12"/>
        <v>5.763913190183878E-3</v>
      </c>
      <c r="P11" s="36">
        <f t="shared" si="13"/>
        <v>1.099085657210197E-2</v>
      </c>
      <c r="Q11" s="36">
        <f t="shared" si="14"/>
        <v>1.2215582287168791E-2</v>
      </c>
      <c r="R11" s="36">
        <f t="shared" si="15"/>
        <v>9.4318716158814375E-3</v>
      </c>
      <c r="T11" s="3">
        <f t="shared" si="17"/>
        <v>2016</v>
      </c>
      <c r="U11" s="1">
        <v>279616.51567623497</v>
      </c>
      <c r="V11" s="1">
        <v>331464.84400000027</v>
      </c>
      <c r="W11" s="1">
        <v>229522.47600000052</v>
      </c>
      <c r="X11" s="1">
        <v>128230.92699999991</v>
      </c>
      <c r="Y11" s="1">
        <v>520943.27750181459</v>
      </c>
      <c r="Z11" s="1">
        <v>149021.29900000006</v>
      </c>
      <c r="AA11" s="1">
        <v>241890.48471403352</v>
      </c>
      <c r="AB11" s="1">
        <v>522150.4919499153</v>
      </c>
      <c r="AC11" s="1">
        <v>272008.66911476257</v>
      </c>
      <c r="AD11" s="1">
        <v>240222.72440400542</v>
      </c>
      <c r="AE11" s="1">
        <v>249802.41399999982</v>
      </c>
      <c r="AF11" s="1">
        <v>219765.91500000001</v>
      </c>
      <c r="AG11" s="1">
        <v>55277.4800114061</v>
      </c>
      <c r="AH11" s="1">
        <v>482532.66742210207</v>
      </c>
      <c r="AI11" s="1">
        <v>125995.86820572549</v>
      </c>
      <c r="AJ11" s="35">
        <v>4048446.0540000005</v>
      </c>
    </row>
    <row r="12" spans="1:36" x14ac:dyDescent="0.25">
      <c r="B12" s="3">
        <f t="shared" si="16"/>
        <v>2017</v>
      </c>
      <c r="C12" s="36">
        <f t="shared" si="0"/>
        <v>1.1426635123694906E-2</v>
      </c>
      <c r="D12" s="36">
        <f t="shared" si="1"/>
        <v>1.3376495517573694E-2</v>
      </c>
      <c r="E12" s="36">
        <f t="shared" si="2"/>
        <v>1.105472563828469E-2</v>
      </c>
      <c r="F12" s="36">
        <f t="shared" si="3"/>
        <v>9.034661349677009E-3</v>
      </c>
      <c r="G12" s="36">
        <f t="shared" si="4"/>
        <v>8.0659492925927445E-3</v>
      </c>
      <c r="H12" s="36">
        <f t="shared" si="5"/>
        <v>4.3969822058789187E-3</v>
      </c>
      <c r="I12" s="36">
        <f t="shared" si="6"/>
        <v>1.5727354631308366E-2</v>
      </c>
      <c r="J12" s="36">
        <f t="shared" si="7"/>
        <v>8.7986170277065678E-3</v>
      </c>
      <c r="K12" s="36">
        <f t="shared" si="8"/>
        <v>1.053134401415079E-2</v>
      </c>
      <c r="L12" s="36">
        <f t="shared" si="9"/>
        <v>1.4411889241638054E-2</v>
      </c>
      <c r="M12" s="36">
        <f t="shared" si="10"/>
        <v>1.5034038061779498E-2</v>
      </c>
      <c r="N12" s="36">
        <f t="shared" si="11"/>
        <v>1.1696413431537378E-2</v>
      </c>
      <c r="O12" s="36">
        <f t="shared" si="12"/>
        <v>6.8635848399332122E-3</v>
      </c>
      <c r="P12" s="36">
        <f t="shared" si="13"/>
        <v>1.3778358721908912E-2</v>
      </c>
      <c r="Q12" s="36">
        <f t="shared" si="14"/>
        <v>1.3191872019358675E-2</v>
      </c>
      <c r="R12" s="36">
        <f t="shared" si="15"/>
        <v>1.1343392844428646E-2</v>
      </c>
      <c r="T12" s="3">
        <f t="shared" si="17"/>
        <v>2017</v>
      </c>
      <c r="U12" s="1">
        <v>282811.59157542622</v>
      </c>
      <c r="V12" s="1">
        <v>335898.68199999951</v>
      </c>
      <c r="W12" s="1">
        <v>232059.78400000031</v>
      </c>
      <c r="X12" s="1">
        <v>129389.45000000006</v>
      </c>
      <c r="Y12" s="1">
        <v>525145.17956246133</v>
      </c>
      <c r="Z12" s="1">
        <v>149676.54300000003</v>
      </c>
      <c r="AA12" s="1">
        <v>245694.78214907018</v>
      </c>
      <c r="AB12" s="1">
        <v>526744.69415941124</v>
      </c>
      <c r="AC12" s="1">
        <v>274873.28598404146</v>
      </c>
      <c r="AD12" s="1">
        <v>243684.78770144051</v>
      </c>
      <c r="AE12" s="1">
        <v>253557.95300000021</v>
      </c>
      <c r="AF12" s="1">
        <v>222336.38800000009</v>
      </c>
      <c r="AG12" s="1">
        <v>55656.881685202097</v>
      </c>
      <c r="AH12" s="1">
        <v>489181.17560888332</v>
      </c>
      <c r="AI12" s="1">
        <v>127657.98957406341</v>
      </c>
      <c r="AJ12" s="35">
        <v>4094369.1679999996</v>
      </c>
    </row>
    <row r="13" spans="1:36" x14ac:dyDescent="0.25">
      <c r="B13" s="3">
        <f t="shared" si="16"/>
        <v>2018</v>
      </c>
      <c r="C13" s="36">
        <f t="shared" si="0"/>
        <v>1.0319351097915597E-2</v>
      </c>
      <c r="D13" s="36">
        <f t="shared" si="1"/>
        <v>1.2221887789367836E-2</v>
      </c>
      <c r="E13" s="36">
        <f t="shared" si="2"/>
        <v>1.1940806598355502E-2</v>
      </c>
      <c r="F13" s="36">
        <f t="shared" si="3"/>
        <v>7.4609096800390962E-3</v>
      </c>
      <c r="G13" s="36">
        <f t="shared" si="4"/>
        <v>6.1208069889691075E-3</v>
      </c>
      <c r="H13" s="36">
        <f t="shared" si="5"/>
        <v>2.8474602062389387E-3</v>
      </c>
      <c r="I13" s="36">
        <f t="shared" si="6"/>
        <v>1.351481005885824E-2</v>
      </c>
      <c r="J13" s="36">
        <f t="shared" si="7"/>
        <v>6.2773142153742523E-3</v>
      </c>
      <c r="K13" s="36">
        <f t="shared" si="8"/>
        <v>9.2093819886385209E-3</v>
      </c>
      <c r="L13" s="36">
        <f t="shared" si="9"/>
        <v>1.0947496609541751E-2</v>
      </c>
      <c r="M13" s="36">
        <f t="shared" si="10"/>
        <v>1.3008828794258021E-2</v>
      </c>
      <c r="N13" s="36">
        <f t="shared" si="11"/>
        <v>1.0281214067397793E-2</v>
      </c>
      <c r="O13" s="36">
        <f t="shared" si="12"/>
        <v>6.1175456641657799E-3</v>
      </c>
      <c r="P13" s="36">
        <f t="shared" si="13"/>
        <v>1.2948053747107613E-2</v>
      </c>
      <c r="Q13" s="36">
        <f t="shared" si="14"/>
        <v>1.1490257652585711E-2</v>
      </c>
      <c r="R13" s="36">
        <f t="shared" si="15"/>
        <v>9.7579000233425361E-3</v>
      </c>
      <c r="T13" s="3">
        <f t="shared" si="17"/>
        <v>2018</v>
      </c>
      <c r="U13" s="1">
        <v>285730.02368345333</v>
      </c>
      <c r="V13" s="1">
        <v>340003.99800000002</v>
      </c>
      <c r="W13" s="1">
        <v>234830.76500000045</v>
      </c>
      <c r="X13" s="1">
        <v>130354.81299999998</v>
      </c>
      <c r="Y13" s="1">
        <v>528359.49184775073</v>
      </c>
      <c r="Z13" s="1">
        <v>150102.74099999995</v>
      </c>
      <c r="AA13" s="1">
        <v>249015.30046226739</v>
      </c>
      <c r="AB13" s="1">
        <v>530051.23611593107</v>
      </c>
      <c r="AC13" s="1">
        <v>277404.6990731408</v>
      </c>
      <c r="AD13" s="1">
        <v>246352.52608859891</v>
      </c>
      <c r="AE13" s="1">
        <v>256856.44499999972</v>
      </c>
      <c r="AF13" s="1">
        <v>224622.2760000001</v>
      </c>
      <c r="AG13" s="1">
        <v>55997.365200436398</v>
      </c>
      <c r="AH13" s="1">
        <v>495515.11976274045</v>
      </c>
      <c r="AI13" s="1">
        <v>129124.81276568049</v>
      </c>
      <c r="AJ13" s="35">
        <v>4134321.6129999994</v>
      </c>
    </row>
    <row r="14" spans="1:36" x14ac:dyDescent="0.25">
      <c r="B14" s="3">
        <f t="shared" si="16"/>
        <v>2019</v>
      </c>
      <c r="C14" s="36">
        <f t="shared" si="0"/>
        <v>1.3978593784965465E-2</v>
      </c>
      <c r="D14" s="36">
        <f t="shared" si="1"/>
        <v>1.4391113130381772E-2</v>
      </c>
      <c r="E14" s="36">
        <f t="shared" si="2"/>
        <v>1.518446699264131E-2</v>
      </c>
      <c r="F14" s="36">
        <f t="shared" si="3"/>
        <v>8.1291743328264499E-3</v>
      </c>
      <c r="G14" s="36">
        <f t="shared" si="4"/>
        <v>8.6049781532189229E-3</v>
      </c>
      <c r="H14" s="36">
        <f t="shared" si="5"/>
        <v>4.2898283916084079E-3</v>
      </c>
      <c r="I14" s="36">
        <f t="shared" si="6"/>
        <v>1.7856097249189018E-2</v>
      </c>
      <c r="J14" s="36">
        <f t="shared" si="7"/>
        <v>8.4863403893542522E-3</v>
      </c>
      <c r="K14" s="36">
        <f t="shared" si="8"/>
        <v>1.1434875224003216E-2</v>
      </c>
      <c r="L14" s="36">
        <f t="shared" si="9"/>
        <v>1.5781248073347909E-2</v>
      </c>
      <c r="M14" s="36">
        <f t="shared" si="10"/>
        <v>1.5526563875010835E-2</v>
      </c>
      <c r="N14" s="36">
        <f t="shared" si="11"/>
        <v>1.2868830516167939E-2</v>
      </c>
      <c r="O14" s="36">
        <f t="shared" si="12"/>
        <v>8.6963317709349841E-3</v>
      </c>
      <c r="P14" s="36">
        <f t="shared" si="13"/>
        <v>1.5769894406720608E-2</v>
      </c>
      <c r="Q14" s="36">
        <f t="shared" si="14"/>
        <v>1.416399589123829E-2</v>
      </c>
      <c r="R14" s="36">
        <f t="shared" si="15"/>
        <v>1.2509029011527284E-2</v>
      </c>
      <c r="T14" s="3">
        <f t="shared" si="17"/>
        <v>2019</v>
      </c>
      <c r="U14" s="1">
        <v>289724.12761669286</v>
      </c>
      <c r="V14" s="1">
        <v>344897.0340000001</v>
      </c>
      <c r="W14" s="1">
        <v>238396.54499999966</v>
      </c>
      <c r="X14" s="1">
        <v>131414.48999999996</v>
      </c>
      <c r="Y14" s="1">
        <v>532906.01373214647</v>
      </c>
      <c r="Z14" s="1">
        <v>150746.65599999999</v>
      </c>
      <c r="AA14" s="1">
        <v>253461.74188385767</v>
      </c>
      <c r="AB14" s="1">
        <v>534549.43132940889</v>
      </c>
      <c r="AC14" s="1">
        <v>280576.78719359433</v>
      </c>
      <c r="AD14" s="1">
        <v>250240.27641629899</v>
      </c>
      <c r="AE14" s="1">
        <v>260844.54300000041</v>
      </c>
      <c r="AF14" s="1">
        <v>227512.902</v>
      </c>
      <c r="AG14" s="1">
        <v>56484.336866517602</v>
      </c>
      <c r="AH14" s="1">
        <v>503329.34087833238</v>
      </c>
      <c r="AI14" s="1">
        <v>130953.73608315051</v>
      </c>
      <c r="AJ14" s="35">
        <v>4186037.9620000003</v>
      </c>
    </row>
    <row r="15" spans="1:36" x14ac:dyDescent="0.25">
      <c r="B15" s="3">
        <f t="shared" si="16"/>
        <v>2020</v>
      </c>
      <c r="C15" s="36">
        <f t="shared" si="0"/>
        <v>5.5013114665272145E-3</v>
      </c>
      <c r="D15" s="36">
        <f t="shared" si="1"/>
        <v>8.5588877519866546E-3</v>
      </c>
      <c r="E15" s="36">
        <f t="shared" si="2"/>
        <v>1.0085540459490838E-2</v>
      </c>
      <c r="F15" s="36">
        <f t="shared" si="3"/>
        <v>2.1616566027073958E-3</v>
      </c>
      <c r="G15" s="36">
        <f t="shared" si="4"/>
        <v>4.5301621610038811E-3</v>
      </c>
      <c r="H15" s="36">
        <f t="shared" si="5"/>
        <v>-1.1287281888368028E-3</v>
      </c>
      <c r="I15" s="36">
        <f t="shared" si="6"/>
        <v>1.1521479154831704E-2</v>
      </c>
      <c r="J15" s="36">
        <f t="shared" si="7"/>
        <v>3.7757544791170439E-3</v>
      </c>
      <c r="K15" s="36">
        <f t="shared" si="8"/>
        <v>5.96091794213649E-3</v>
      </c>
      <c r="L15" s="36">
        <f t="shared" si="9"/>
        <v>6.949675503634678E-3</v>
      </c>
      <c r="M15" s="36">
        <f t="shared" si="10"/>
        <v>9.6899017741762794E-3</v>
      </c>
      <c r="N15" s="36">
        <f t="shared" si="11"/>
        <v>7.5147738214862425E-3</v>
      </c>
      <c r="O15" s="36">
        <f t="shared" si="12"/>
        <v>4.2486017199405701E-3</v>
      </c>
      <c r="P15" s="36">
        <f t="shared" si="13"/>
        <v>1.027445423080886E-2</v>
      </c>
      <c r="Q15" s="36">
        <f t="shared" si="14"/>
        <v>8.2516350601136157E-3</v>
      </c>
      <c r="R15" s="36">
        <f t="shared" si="15"/>
        <v>6.8221204057963281E-3</v>
      </c>
      <c r="T15" s="3">
        <f t="shared" si="17"/>
        <v>2020</v>
      </c>
      <c r="U15" s="1">
        <v>291317.99028208019</v>
      </c>
      <c r="V15" s="1">
        <v>347848.96899999923</v>
      </c>
      <c r="W15" s="1">
        <v>240800.90299999999</v>
      </c>
      <c r="X15" s="1">
        <v>131698.56299999988</v>
      </c>
      <c r="Y15" s="1">
        <v>535320.1643909273</v>
      </c>
      <c r="Z15" s="1">
        <v>150576.5039999999</v>
      </c>
      <c r="AA15" s="1">
        <v>256381.99605951988</v>
      </c>
      <c r="AB15" s="1">
        <v>536567.75873906037</v>
      </c>
      <c r="AC15" s="1">
        <v>282249.28239852365</v>
      </c>
      <c r="AD15" s="1">
        <v>251979.3651353321</v>
      </c>
      <c r="AE15" s="1">
        <v>263372.10100000032</v>
      </c>
      <c r="AF15" s="1">
        <v>229222.61</v>
      </c>
      <c r="AG15" s="1">
        <v>56724.316317278397</v>
      </c>
      <c r="AH15" s="1">
        <v>508500.77515420999</v>
      </c>
      <c r="AI15" s="1">
        <v>132034.31852306711</v>
      </c>
      <c r="AJ15" s="35">
        <v>4214595.6169999987</v>
      </c>
    </row>
    <row r="16" spans="1:36" x14ac:dyDescent="0.25">
      <c r="B16" s="3">
        <f t="shared" si="16"/>
        <v>2021</v>
      </c>
      <c r="C16" s="36">
        <f t="shared" si="0"/>
        <v>6.143255121513036E-3</v>
      </c>
      <c r="D16" s="36">
        <f t="shared" si="1"/>
        <v>7.7192093100646453E-3</v>
      </c>
      <c r="E16" s="36">
        <f t="shared" si="2"/>
        <v>1.1874374075747207E-2</v>
      </c>
      <c r="F16" s="36">
        <f t="shared" si="3"/>
        <v>7.5703939153948241E-4</v>
      </c>
      <c r="G16" s="36">
        <f t="shared" si="4"/>
        <v>5.5654248143590657E-3</v>
      </c>
      <c r="H16" s="36">
        <f t="shared" si="5"/>
        <v>2.6882879416576522E-3</v>
      </c>
      <c r="I16" s="36">
        <f t="shared" si="6"/>
        <v>1.3926457818324023E-2</v>
      </c>
      <c r="J16" s="36">
        <f t="shared" si="7"/>
        <v>5.1888275302935938E-3</v>
      </c>
      <c r="K16" s="36">
        <f t="shared" si="8"/>
        <v>8.0468113478531222E-3</v>
      </c>
      <c r="L16" s="36">
        <f t="shared" si="9"/>
        <v>8.6256590619349094E-3</v>
      </c>
      <c r="M16" s="36">
        <f t="shared" si="10"/>
        <v>9.5141740164768063E-3</v>
      </c>
      <c r="N16" s="36">
        <f t="shared" si="11"/>
        <v>7.4270771107616262E-3</v>
      </c>
      <c r="O16" s="36">
        <f t="shared" si="12"/>
        <v>5.7227779055668559E-3</v>
      </c>
      <c r="P16" s="36">
        <f t="shared" si="13"/>
        <v>1.1132924862675031E-2</v>
      </c>
      <c r="Q16" s="36">
        <f t="shared" si="14"/>
        <v>7.628388798281982E-3</v>
      </c>
      <c r="R16" s="36">
        <f t="shared" si="15"/>
        <v>7.786843384837594E-3</v>
      </c>
      <c r="T16" s="3">
        <f t="shared" si="17"/>
        <v>2021</v>
      </c>
      <c r="U16" s="1">
        <v>293107.63101786945</v>
      </c>
      <c r="V16" s="1">
        <v>350534.0880000004</v>
      </c>
      <c r="W16" s="1">
        <v>243660.26299999969</v>
      </c>
      <c r="X16" s="1">
        <v>131798.26400000002</v>
      </c>
      <c r="Y16" s="1">
        <v>538299.44851745537</v>
      </c>
      <c r="Z16" s="1">
        <v>150981.29700000005</v>
      </c>
      <c r="AA16" s="1">
        <v>259952.48911302048</v>
      </c>
      <c r="AB16" s="1">
        <v>539351.9162974736</v>
      </c>
      <c r="AC16" s="1">
        <v>284520.48912705149</v>
      </c>
      <c r="AD16" s="1">
        <v>254152.85322963231</v>
      </c>
      <c r="AE16" s="1">
        <v>265877.86899999942</v>
      </c>
      <c r="AF16" s="1">
        <v>230925.06400000001</v>
      </c>
      <c r="AG16" s="1">
        <v>57048.9369814073</v>
      </c>
      <c r="AH16" s="1">
        <v>514161.87607661379</v>
      </c>
      <c r="AI16" s="1">
        <v>133041.52763947728</v>
      </c>
      <c r="AJ16" s="35">
        <v>4247414.0130000003</v>
      </c>
    </row>
    <row r="17" spans="2:36" x14ac:dyDescent="0.25">
      <c r="B17" s="3">
        <f t="shared" si="16"/>
        <v>2022</v>
      </c>
      <c r="C17" s="36">
        <f t="shared" si="0"/>
        <v>9.9139088133004538E-3</v>
      </c>
      <c r="D17" s="36">
        <f t="shared" si="1"/>
        <v>7.3791396858362557E-3</v>
      </c>
      <c r="E17" s="36">
        <f t="shared" si="2"/>
        <v>1.2953548359257328E-2</v>
      </c>
      <c r="F17" s="36">
        <f t="shared" si="3"/>
        <v>3.4329207856638178E-3</v>
      </c>
      <c r="G17" s="36">
        <f t="shared" si="4"/>
        <v>6.5034367998837439E-3</v>
      </c>
      <c r="H17" s="36">
        <f t="shared" si="5"/>
        <v>3.7808192891601866E-3</v>
      </c>
      <c r="I17" s="36">
        <f t="shared" si="6"/>
        <v>1.4064862125676258E-2</v>
      </c>
      <c r="J17" s="36">
        <f t="shared" si="7"/>
        <v>6.3211796862114866E-3</v>
      </c>
      <c r="K17" s="36">
        <f t="shared" si="8"/>
        <v>9.3445176773867544E-3</v>
      </c>
      <c r="L17" s="36">
        <f t="shared" si="9"/>
        <v>1.1398178234171885E-2</v>
      </c>
      <c r="M17" s="36">
        <f t="shared" si="10"/>
        <v>1.1220821090607958E-2</v>
      </c>
      <c r="N17" s="36">
        <f t="shared" si="11"/>
        <v>7.9960874234079604E-3</v>
      </c>
      <c r="O17" s="36">
        <f t="shared" si="12"/>
        <v>6.676114898430674E-3</v>
      </c>
      <c r="P17" s="36">
        <f t="shared" si="13"/>
        <v>1.2458504762482336E-2</v>
      </c>
      <c r="Q17" s="36">
        <f t="shared" si="14"/>
        <v>7.6293489196965769E-3</v>
      </c>
      <c r="R17" s="36">
        <f t="shared" si="15"/>
        <v>9.0467731382890548E-3</v>
      </c>
      <c r="T17" s="3">
        <f t="shared" si="17"/>
        <v>2022</v>
      </c>
      <c r="U17" s="1">
        <v>296013.47334426316</v>
      </c>
      <c r="V17" s="1">
        <v>353120.72799999965</v>
      </c>
      <c r="W17" s="1">
        <v>246816.52799999955</v>
      </c>
      <c r="X17" s="1">
        <v>132250.71700000003</v>
      </c>
      <c r="Y17" s="1">
        <v>541800.24496030097</v>
      </c>
      <c r="Z17" s="1">
        <v>151552.13000000006</v>
      </c>
      <c r="AA17" s="1">
        <v>263608.68503162148</v>
      </c>
      <c r="AB17" s="1">
        <v>542761.25667449238</v>
      </c>
      <c r="AC17" s="1">
        <v>287179.19586727797</v>
      </c>
      <c r="AD17" s="1">
        <v>257049.73274946699</v>
      </c>
      <c r="AE17" s="1">
        <v>268861.23700000049</v>
      </c>
      <c r="AF17" s="1">
        <v>232771.5610000001</v>
      </c>
      <c r="AG17" s="1">
        <v>57429.802239528501</v>
      </c>
      <c r="AH17" s="1">
        <v>520567.56425840117</v>
      </c>
      <c r="AI17" s="1">
        <v>134056.5478746483</v>
      </c>
      <c r="AJ17" s="35">
        <v>4285839.404000001</v>
      </c>
    </row>
    <row r="18" spans="2:36" x14ac:dyDescent="0.25">
      <c r="B18" s="3">
        <f t="shared" si="16"/>
        <v>2023</v>
      </c>
      <c r="C18" s="36">
        <f t="shared" si="0"/>
        <v>1.1214348797722984E-2</v>
      </c>
      <c r="D18" s="36">
        <f t="shared" si="1"/>
        <v>9.0922501722989768E-3</v>
      </c>
      <c r="E18" s="36">
        <f t="shared" si="2"/>
        <v>1.3400253325014821E-2</v>
      </c>
      <c r="F18" s="36">
        <f t="shared" si="3"/>
        <v>-7.2768603591055747E-4</v>
      </c>
      <c r="G18" s="36">
        <f t="shared" si="4"/>
        <v>4.5177503869733293E-3</v>
      </c>
      <c r="H18" s="36">
        <f t="shared" si="5"/>
        <v>3.0648991868342801E-3</v>
      </c>
      <c r="I18" s="36">
        <f t="shared" si="6"/>
        <v>1.2408816670183231E-2</v>
      </c>
      <c r="J18" s="36">
        <f t="shared" si="7"/>
        <v>4.2460042719061342E-3</v>
      </c>
      <c r="K18" s="36">
        <f t="shared" si="8"/>
        <v>8.1471543794986445E-3</v>
      </c>
      <c r="L18" s="36">
        <f t="shared" si="9"/>
        <v>1.0469540316546011E-2</v>
      </c>
      <c r="M18" s="36">
        <f t="shared" si="10"/>
        <v>9.6420593348667261E-3</v>
      </c>
      <c r="N18" s="36">
        <f t="shared" si="11"/>
        <v>8.2031584605819496E-3</v>
      </c>
      <c r="O18" s="36">
        <f t="shared" si="12"/>
        <v>5.1648790851230864E-3</v>
      </c>
      <c r="P18" s="36">
        <f t="shared" si="13"/>
        <v>1.1697326743967063E-2</v>
      </c>
      <c r="Q18" s="36">
        <f t="shared" si="14"/>
        <v>8.9092945807078827E-3</v>
      </c>
      <c r="R18" s="36">
        <f t="shared" si="15"/>
        <v>8.2462763226764935E-3</v>
      </c>
      <c r="T18" s="3">
        <f t="shared" si="17"/>
        <v>2023</v>
      </c>
      <c r="U18" s="1">
        <v>299333.07168317121</v>
      </c>
      <c r="V18" s="1">
        <v>356331.39</v>
      </c>
      <c r="W18" s="1">
        <v>250123.93200000018</v>
      </c>
      <c r="X18" s="1">
        <v>132154.47999999998</v>
      </c>
      <c r="Y18" s="1">
        <v>544247.96322663256</v>
      </c>
      <c r="Z18" s="1">
        <v>152016.62200000006</v>
      </c>
      <c r="AA18" s="1">
        <v>266879.75687684695</v>
      </c>
      <c r="AB18" s="1">
        <v>545065.82328895747</v>
      </c>
      <c r="AC18" s="1">
        <v>289518.88911058899</v>
      </c>
      <c r="AD18" s="1">
        <v>259740.92528984492</v>
      </c>
      <c r="AE18" s="1">
        <v>271453.61300000019</v>
      </c>
      <c r="AF18" s="1">
        <v>234681.02300000013</v>
      </c>
      <c r="AG18" s="1">
        <v>57726.420223978203</v>
      </c>
      <c r="AH18" s="1">
        <v>526656.81314984278</v>
      </c>
      <c r="AI18" s="1">
        <v>135250.8971501363</v>
      </c>
      <c r="AJ18" s="35">
        <v>4321181.62</v>
      </c>
    </row>
    <row r="19" spans="2:36" x14ac:dyDescent="0.25">
      <c r="B19" s="3">
        <f t="shared" si="16"/>
        <v>2024</v>
      </c>
      <c r="C19" s="36">
        <f t="shared" si="0"/>
        <v>1.1395224252463088E-2</v>
      </c>
      <c r="D19" s="36">
        <f t="shared" si="1"/>
        <v>9.2491037626529771E-3</v>
      </c>
      <c r="E19" s="36">
        <f t="shared" si="2"/>
        <v>1.347549581940588E-2</v>
      </c>
      <c r="F19" s="36">
        <f t="shared" si="3"/>
        <v>1.7887323986292003E-3</v>
      </c>
      <c r="G19" s="36">
        <f t="shared" si="4"/>
        <v>4.0217794715577959E-3</v>
      </c>
      <c r="H19" s="36">
        <f t="shared" si="5"/>
        <v>1.5525078566729356E-3</v>
      </c>
      <c r="I19" s="36">
        <f t="shared" si="6"/>
        <v>1.1947588968532097E-2</v>
      </c>
      <c r="J19" s="36">
        <f t="shared" si="7"/>
        <v>3.6591858028320878E-3</v>
      </c>
      <c r="K19" s="36">
        <f t="shared" si="8"/>
        <v>7.5075711101073583E-3</v>
      </c>
      <c r="L19" s="36">
        <f t="shared" si="9"/>
        <v>1.0238982783542738E-2</v>
      </c>
      <c r="M19" s="36">
        <f t="shared" si="10"/>
        <v>8.7570652448833997E-3</v>
      </c>
      <c r="N19" s="36">
        <f t="shared" si="11"/>
        <v>7.8197673443747284E-3</v>
      </c>
      <c r="O19" s="36">
        <f t="shared" si="12"/>
        <v>4.8435158724611238E-3</v>
      </c>
      <c r="P19" s="36">
        <f t="shared" si="13"/>
        <v>1.1240701655660823E-2</v>
      </c>
      <c r="Q19" s="36">
        <f t="shared" si="14"/>
        <v>8.8441041485594063E-3</v>
      </c>
      <c r="R19" s="36">
        <f t="shared" si="15"/>
        <v>7.9521499029244769E-3</v>
      </c>
      <c r="T19" s="3">
        <f t="shared" si="17"/>
        <v>2024</v>
      </c>
      <c r="U19" s="1">
        <v>302744.03916117956</v>
      </c>
      <c r="V19" s="1">
        <v>359627.13600000041</v>
      </c>
      <c r="W19" s="1">
        <v>253494.47599999956</v>
      </c>
      <c r="X19" s="1">
        <v>132390.86899999998</v>
      </c>
      <c r="Y19" s="1">
        <v>546436.80851257453</v>
      </c>
      <c r="Z19" s="1">
        <v>152252.62899999993</v>
      </c>
      <c r="AA19" s="1">
        <v>270068.32651603327</v>
      </c>
      <c r="AB19" s="1">
        <v>547060.32041114545</v>
      </c>
      <c r="AC19" s="1">
        <v>291692.47275830602</v>
      </c>
      <c r="AD19" s="1">
        <v>262400.40815206908</v>
      </c>
      <c r="AE19" s="1">
        <v>273830.75000000052</v>
      </c>
      <c r="AF19" s="1">
        <v>236516.174</v>
      </c>
      <c r="AG19" s="1">
        <v>58006.019056593403</v>
      </c>
      <c r="AH19" s="1">
        <v>532576.80526138132</v>
      </c>
      <c r="AI19" s="1">
        <v>136447.07017071819</v>
      </c>
      <c r="AJ19" s="35">
        <v>4355544.3040000023</v>
      </c>
    </row>
    <row r="20" spans="2:36" x14ac:dyDescent="0.25">
      <c r="B20" s="3">
        <f t="shared" si="16"/>
        <v>2025</v>
      </c>
      <c r="C20" s="36">
        <f t="shared" si="0"/>
        <v>9.1867407943260204E-3</v>
      </c>
      <c r="D20" s="36">
        <f t="shared" si="1"/>
        <v>1.0274552807937765E-2</v>
      </c>
      <c r="E20" s="36">
        <f t="shared" si="2"/>
        <v>1.4000470763712469E-2</v>
      </c>
      <c r="F20" s="36">
        <f t="shared" si="3"/>
        <v>3.1365682779826987E-3</v>
      </c>
      <c r="G20" s="36">
        <f t="shared" si="4"/>
        <v>3.5083011025442978E-3</v>
      </c>
      <c r="H20" s="36">
        <f t="shared" si="5"/>
        <v>3.0160201700035749E-3</v>
      </c>
      <c r="I20" s="36">
        <f t="shared" si="6"/>
        <v>1.247587350253343E-2</v>
      </c>
      <c r="J20" s="36">
        <f t="shared" si="7"/>
        <v>3.4901700688980686E-3</v>
      </c>
      <c r="K20" s="36">
        <f t="shared" si="8"/>
        <v>8.0440189290358344E-3</v>
      </c>
      <c r="L20" s="36">
        <f t="shared" si="9"/>
        <v>8.7944625550844258E-3</v>
      </c>
      <c r="M20" s="36">
        <f t="shared" si="10"/>
        <v>7.5146381478310431E-3</v>
      </c>
      <c r="N20" s="36">
        <f t="shared" si="11"/>
        <v>8.0172233802500159E-3</v>
      </c>
      <c r="O20" s="36">
        <f t="shared" si="12"/>
        <v>4.5201213851391309E-3</v>
      </c>
      <c r="P20" s="36">
        <f t="shared" si="13"/>
        <v>1.1013755215333321E-2</v>
      </c>
      <c r="Q20" s="36">
        <f t="shared" si="14"/>
        <v>9.5991298382167578E-3</v>
      </c>
      <c r="R20" s="36">
        <f t="shared" si="15"/>
        <v>7.8385376469811696E-3</v>
      </c>
      <c r="T20" s="3">
        <f t="shared" si="17"/>
        <v>2025</v>
      </c>
      <c r="U20" s="1">
        <v>305525.27017598058</v>
      </c>
      <c r="V20" s="1">
        <v>363322.1439999998</v>
      </c>
      <c r="W20" s="1">
        <v>257043.51800000016</v>
      </c>
      <c r="X20" s="1">
        <v>132806.12199999994</v>
      </c>
      <c r="Y20" s="1">
        <v>548353.87337034999</v>
      </c>
      <c r="Z20" s="1">
        <v>152711.826</v>
      </c>
      <c r="AA20" s="1">
        <v>273437.66479468817</v>
      </c>
      <c r="AB20" s="1">
        <v>548969.65396732627</v>
      </c>
      <c r="AC20" s="1">
        <v>294038.85253063112</v>
      </c>
      <c r="AD20" s="1">
        <v>264708.0787160013</v>
      </c>
      <c r="AE20" s="1">
        <v>275888.48899999971</v>
      </c>
      <c r="AF20" s="1">
        <v>238412.37700000009</v>
      </c>
      <c r="AG20" s="1">
        <v>58268.2133037979</v>
      </c>
      <c r="AH20" s="1">
        <v>538442.47582789441</v>
      </c>
      <c r="AI20" s="1">
        <v>137756.84331333119</v>
      </c>
      <c r="AJ20" s="35">
        <v>4389685.4020000007</v>
      </c>
    </row>
    <row r="21" spans="2:36" x14ac:dyDescent="0.25">
      <c r="B21" s="3">
        <f t="shared" si="16"/>
        <v>2026</v>
      </c>
      <c r="C21" s="36">
        <f t="shared" si="0"/>
        <v>1.5422747268091452E-2</v>
      </c>
      <c r="D21" s="36">
        <f t="shared" si="1"/>
        <v>8.5009737253989304E-3</v>
      </c>
      <c r="E21" s="36">
        <f t="shared" si="2"/>
        <v>1.34809079293714E-2</v>
      </c>
      <c r="F21" s="36">
        <f t="shared" si="3"/>
        <v>4.5450239108719703E-3</v>
      </c>
      <c r="G21" s="36">
        <f t="shared" si="4"/>
        <v>3.1258676982197642E-3</v>
      </c>
      <c r="H21" s="36">
        <f t="shared" si="5"/>
        <v>3.7404306854402769E-3</v>
      </c>
      <c r="I21" s="36">
        <f t="shared" si="6"/>
        <v>1.2466640681738417E-2</v>
      </c>
      <c r="J21" s="36">
        <f t="shared" si="7"/>
        <v>2.9399490771921943E-3</v>
      </c>
      <c r="K21" s="36">
        <f t="shared" si="8"/>
        <v>7.379208008906124E-3</v>
      </c>
      <c r="L21" s="36">
        <f t="shared" si="9"/>
        <v>1.4391665406507492E-2</v>
      </c>
      <c r="M21" s="36">
        <f t="shared" si="10"/>
        <v>5.5943834612111054E-3</v>
      </c>
      <c r="N21" s="36">
        <f t="shared" si="11"/>
        <v>6.868338886617531E-3</v>
      </c>
      <c r="O21" s="36">
        <f t="shared" si="12"/>
        <v>4.2836369724490453E-3</v>
      </c>
      <c r="P21" s="36">
        <f t="shared" si="13"/>
        <v>9.7433505334689752E-3</v>
      </c>
      <c r="Q21" s="36">
        <f t="shared" si="14"/>
        <v>7.9833693374402603E-3</v>
      </c>
      <c r="R21" s="36">
        <f t="shared" si="15"/>
        <v>7.9580609544556147E-3</v>
      </c>
      <c r="T21" s="3">
        <f t="shared" si="17"/>
        <v>2026</v>
      </c>
      <c r="U21" s="1">
        <v>310237.30920192011</v>
      </c>
      <c r="V21" s="1">
        <v>366410.73599999939</v>
      </c>
      <c r="W21" s="1">
        <v>260508.69799999989</v>
      </c>
      <c r="X21" s="1">
        <v>133409.72900000014</v>
      </c>
      <c r="Y21" s="1">
        <v>550067.95503031206</v>
      </c>
      <c r="Z21" s="1">
        <v>153283.03400000001</v>
      </c>
      <c r="AA21" s="1">
        <v>276846.51391053718</v>
      </c>
      <c r="AB21" s="1">
        <v>550583.59679491399</v>
      </c>
      <c r="AC21" s="1">
        <v>296208.62638615473</v>
      </c>
      <c r="AD21" s="1">
        <v>268517.66881528142</v>
      </c>
      <c r="AE21" s="1">
        <v>277431.9149999998</v>
      </c>
      <c r="AF21" s="1">
        <v>240049.8740000001</v>
      </c>
      <c r="AG21" s="1">
        <v>58517.813176624601</v>
      </c>
      <c r="AH21" s="1">
        <v>543688.70961199445</v>
      </c>
      <c r="AI21" s="1">
        <v>138856.60707226139</v>
      </c>
      <c r="AJ21" s="35">
        <v>4424618.7860000003</v>
      </c>
    </row>
    <row r="22" spans="2:36" x14ac:dyDescent="0.25">
      <c r="B22" s="3">
        <f t="shared" si="16"/>
        <v>2027</v>
      </c>
      <c r="C22" s="36">
        <f t="shared" si="0"/>
        <v>1.4338575424797106E-3</v>
      </c>
      <c r="D22" s="36">
        <f t="shared" si="1"/>
        <v>7.05048664295016E-3</v>
      </c>
      <c r="E22" s="36">
        <f t="shared" si="2"/>
        <v>1.3776614859900338E-2</v>
      </c>
      <c r="F22" s="36">
        <f t="shared" si="3"/>
        <v>-3.2070824459896619E-3</v>
      </c>
      <c r="G22" s="36">
        <f t="shared" si="4"/>
        <v>2.8347523361615945E-3</v>
      </c>
      <c r="H22" s="36">
        <f t="shared" si="5"/>
        <v>4.5191955164456399E-3</v>
      </c>
      <c r="I22" s="36">
        <f t="shared" si="6"/>
        <v>1.0853977628993317E-2</v>
      </c>
      <c r="J22" s="36">
        <f t="shared" si="7"/>
        <v>2.6987290027702393E-3</v>
      </c>
      <c r="K22" s="36">
        <f t="shared" si="8"/>
        <v>7.4643663500191249E-3</v>
      </c>
      <c r="L22" s="36">
        <f t="shared" si="9"/>
        <v>1.5127639214005395E-3</v>
      </c>
      <c r="M22" s="36">
        <f t="shared" si="10"/>
        <v>5.4405024021857429E-3</v>
      </c>
      <c r="N22" s="36">
        <f t="shared" si="11"/>
        <v>5.8171869734038317E-3</v>
      </c>
      <c r="O22" s="36">
        <f t="shared" si="12"/>
        <v>4.2364028130621456E-3</v>
      </c>
      <c r="P22" s="36">
        <f t="shared" si="13"/>
        <v>9.8269484580344457E-3</v>
      </c>
      <c r="Q22" s="36">
        <f t="shared" si="14"/>
        <v>6.5450337806198799E-3</v>
      </c>
      <c r="R22" s="36">
        <f t="shared" si="15"/>
        <v>5.639941474497201E-3</v>
      </c>
      <c r="T22" s="3">
        <f t="shared" si="17"/>
        <v>2027</v>
      </c>
      <c r="U22" s="1">
        <v>310682.14530767791</v>
      </c>
      <c r="V22" s="1">
        <v>368994.11000000092</v>
      </c>
      <c r="W22" s="1">
        <v>264097.62599999999</v>
      </c>
      <c r="X22" s="1">
        <v>132981.87299999999</v>
      </c>
      <c r="Y22" s="1">
        <v>551627.26145088184</v>
      </c>
      <c r="Z22" s="1">
        <v>153975.75</v>
      </c>
      <c r="AA22" s="1">
        <v>279851.39977918693</v>
      </c>
      <c r="AB22" s="1">
        <v>552069.47271603392</v>
      </c>
      <c r="AC22" s="1">
        <v>298419.63608953694</v>
      </c>
      <c r="AD22" s="1">
        <v>268923.87265692378</v>
      </c>
      <c r="AE22" s="1">
        <v>278941.28400000028</v>
      </c>
      <c r="AF22" s="1">
        <v>241446.28900000011</v>
      </c>
      <c r="AG22" s="1">
        <v>58765.718204980301</v>
      </c>
      <c r="AH22" s="1">
        <v>549031.51053856674</v>
      </c>
      <c r="AI22" s="1">
        <v>139765.4282562116</v>
      </c>
      <c r="AJ22" s="35">
        <v>4449573.3770000013</v>
      </c>
    </row>
    <row r="23" spans="2:36" x14ac:dyDescent="0.25">
      <c r="B23" s="3">
        <f t="shared" si="16"/>
        <v>2028</v>
      </c>
      <c r="C23" s="36">
        <f t="shared" si="0"/>
        <v>1.032909654235703E-2</v>
      </c>
      <c r="D23" s="36">
        <f t="shared" si="1"/>
        <v>6.0483675471116882E-3</v>
      </c>
      <c r="E23" s="36">
        <f t="shared" si="2"/>
        <v>1.3373891516919034E-2</v>
      </c>
      <c r="F23" s="36">
        <f t="shared" si="3"/>
        <v>-2.5468508779377119E-3</v>
      </c>
      <c r="G23" s="36">
        <f t="shared" si="4"/>
        <v>2.8655542648174936E-3</v>
      </c>
      <c r="H23" s="36">
        <f t="shared" si="5"/>
        <v>4.1826716219928173E-4</v>
      </c>
      <c r="I23" s="36">
        <f t="shared" si="6"/>
        <v>1.0609802769625531E-2</v>
      </c>
      <c r="J23" s="36">
        <f t="shared" si="7"/>
        <v>2.1595259911846298E-3</v>
      </c>
      <c r="K23" s="36">
        <f t="shared" si="8"/>
        <v>6.1218600112808996E-3</v>
      </c>
      <c r="L23" s="36">
        <f t="shared" si="9"/>
        <v>8.6200115028913782E-3</v>
      </c>
      <c r="M23" s="36">
        <f t="shared" si="10"/>
        <v>5.6256068571016726E-3</v>
      </c>
      <c r="N23" s="36">
        <f t="shared" si="11"/>
        <v>5.4384559209352812E-3</v>
      </c>
      <c r="O23" s="36">
        <f t="shared" si="12"/>
        <v>4.3197814519022604E-3</v>
      </c>
      <c r="P23" s="36">
        <f t="shared" si="13"/>
        <v>9.701955852403632E-3</v>
      </c>
      <c r="Q23" s="36">
        <f t="shared" si="14"/>
        <v>5.7095456646178988E-3</v>
      </c>
      <c r="R23" s="36">
        <f t="shared" si="15"/>
        <v>6.2582525650523024E-3</v>
      </c>
      <c r="T23" s="3">
        <f t="shared" si="17"/>
        <v>2028</v>
      </c>
      <c r="U23" s="1">
        <v>313891.21118054749</v>
      </c>
      <c r="V23" s="1">
        <v>371225.92200000031</v>
      </c>
      <c r="W23" s="1">
        <v>267629.63899999985</v>
      </c>
      <c r="X23" s="1">
        <v>132643.18800000014</v>
      </c>
      <c r="Y23" s="1">
        <v>553207.97930252203</v>
      </c>
      <c r="Z23" s="1">
        <v>154040.15299999999</v>
      </c>
      <c r="AA23" s="1">
        <v>282820.56793564773</v>
      </c>
      <c r="AB23" s="1">
        <v>553261.68109130382</v>
      </c>
      <c r="AC23" s="1">
        <v>300246.51932629448</v>
      </c>
      <c r="AD23" s="1">
        <v>271241.99953262857</v>
      </c>
      <c r="AE23" s="1">
        <v>280510.49799999944</v>
      </c>
      <c r="AF23" s="1">
        <v>242759.38399999999</v>
      </c>
      <c r="AG23" s="1">
        <v>59019.573264489896</v>
      </c>
      <c r="AH23" s="1">
        <v>554358.1900153904</v>
      </c>
      <c r="AI23" s="1">
        <v>140563.4253511753</v>
      </c>
      <c r="AJ23" s="35">
        <v>4477419.9309999999</v>
      </c>
    </row>
    <row r="24" spans="2:36" x14ac:dyDescent="0.25">
      <c r="B24" s="3">
        <f t="shared" si="16"/>
        <v>2029</v>
      </c>
      <c r="C24" s="36">
        <f t="shared" si="0"/>
        <v>9.3389181151799505E-3</v>
      </c>
      <c r="D24" s="36">
        <f t="shared" si="1"/>
        <v>6.1610460489311958E-3</v>
      </c>
      <c r="E24" s="36">
        <f t="shared" si="2"/>
        <v>1.3156225944018107E-2</v>
      </c>
      <c r="F24" s="36">
        <f t="shared" si="3"/>
        <v>-1.7452158945399088E-3</v>
      </c>
      <c r="G24" s="36">
        <f t="shared" si="4"/>
        <v>3.0509966317462389E-3</v>
      </c>
      <c r="H24" s="36">
        <f t="shared" si="5"/>
        <v>3.0855915859808736E-3</v>
      </c>
      <c r="I24" s="36">
        <f t="shared" si="6"/>
        <v>1.0576499330035904E-2</v>
      </c>
      <c r="J24" s="36">
        <f t="shared" si="7"/>
        <v>2.8167279429034409E-3</v>
      </c>
      <c r="K24" s="36">
        <f t="shared" si="8"/>
        <v>7.087689830314714E-3</v>
      </c>
      <c r="L24" s="36">
        <f t="shared" si="9"/>
        <v>8.0278425979591894E-3</v>
      </c>
      <c r="M24" s="36">
        <f t="shared" si="10"/>
        <v>5.8582869864651776E-3</v>
      </c>
      <c r="N24" s="36">
        <f t="shared" si="11"/>
        <v>5.6007804007274231E-3</v>
      </c>
      <c r="O24" s="36">
        <f t="shared" si="12"/>
        <v>4.3845587578537071E-3</v>
      </c>
      <c r="P24" s="36">
        <f t="shared" si="13"/>
        <v>9.6680698322841874E-3</v>
      </c>
      <c r="Q24" s="36">
        <f t="shared" si="14"/>
        <v>5.8559120493766326E-3</v>
      </c>
      <c r="R24" s="36">
        <f t="shared" si="15"/>
        <v>6.47042279849952E-3</v>
      </c>
      <c r="T24" s="3">
        <f t="shared" si="17"/>
        <v>2029</v>
      </c>
      <c r="U24" s="1">
        <v>316822.61549883726</v>
      </c>
      <c r="V24" s="1">
        <v>373513.06199999928</v>
      </c>
      <c r="W24" s="1">
        <v>271150.63499999983</v>
      </c>
      <c r="X24" s="1">
        <v>132411.6970000001</v>
      </c>
      <c r="Y24" s="1">
        <v>554895.81498402916</v>
      </c>
      <c r="Z24" s="1">
        <v>154515.45800000001</v>
      </c>
      <c r="AA24" s="1">
        <v>285811.81948293949</v>
      </c>
      <c r="AB24" s="1">
        <v>554820.06872817141</v>
      </c>
      <c r="AC24" s="1">
        <v>302374.57352791086</v>
      </c>
      <c r="AD24" s="1">
        <v>273419.48761083221</v>
      </c>
      <c r="AE24" s="1">
        <v>282153.80899999972</v>
      </c>
      <c r="AF24" s="1">
        <v>244119.02599999987</v>
      </c>
      <c r="AG24" s="1">
        <v>59278.348051331501</v>
      </c>
      <c r="AH24" s="1">
        <v>559717.76370855782</v>
      </c>
      <c r="AI24" s="1">
        <v>141386.5524073909</v>
      </c>
      <c r="AJ24" s="35">
        <v>4506390.7309999987</v>
      </c>
    </row>
    <row r="25" spans="2:36" x14ac:dyDescent="0.25">
      <c r="B25" s="3">
        <f t="shared" si="16"/>
        <v>2030</v>
      </c>
      <c r="C25" s="36">
        <f t="shared" si="0"/>
        <v>8.0714946820399369E-3</v>
      </c>
      <c r="D25" s="36">
        <f t="shared" si="1"/>
        <v>7.3415290627796281E-3</v>
      </c>
      <c r="E25" s="36">
        <f t="shared" si="2"/>
        <v>1.2267214494998901E-2</v>
      </c>
      <c r="F25" s="36">
        <f t="shared" si="3"/>
        <v>-1.9598419616971841E-3</v>
      </c>
      <c r="G25" s="36">
        <f t="shared" si="4"/>
        <v>2.7277807715782032E-3</v>
      </c>
      <c r="H25" s="36">
        <f t="shared" si="5"/>
        <v>1.08436399936096E-3</v>
      </c>
      <c r="I25" s="36">
        <f t="shared" si="6"/>
        <v>1.0546491710009542E-2</v>
      </c>
      <c r="J25" s="36">
        <f t="shared" si="7"/>
        <v>2.2656745776128417E-3</v>
      </c>
      <c r="K25" s="36">
        <f t="shared" si="8"/>
        <v>6.0808005890866657E-3</v>
      </c>
      <c r="L25" s="36">
        <f t="shared" si="9"/>
        <v>7.6183827883988808E-3</v>
      </c>
      <c r="M25" s="36">
        <f t="shared" si="10"/>
        <v>6.4796112676284157E-3</v>
      </c>
      <c r="N25" s="36">
        <f t="shared" si="11"/>
        <v>6.3466253547976859E-3</v>
      </c>
      <c r="O25" s="36">
        <f t="shared" si="12"/>
        <v>4.1967584095221611E-3</v>
      </c>
      <c r="P25" s="36">
        <f t="shared" si="13"/>
        <v>9.4583968805879159E-3</v>
      </c>
      <c r="Q25" s="36">
        <f t="shared" si="14"/>
        <v>6.9587780723985304E-3</v>
      </c>
      <c r="R25" s="36">
        <f t="shared" si="15"/>
        <v>6.2454959367799212E-3</v>
      </c>
      <c r="T25" s="3">
        <f t="shared" si="17"/>
        <v>2030</v>
      </c>
      <c r="U25" s="1">
        <v>319379.84755498613</v>
      </c>
      <c r="V25" s="1">
        <v>376255.21900000004</v>
      </c>
      <c r="W25" s="1">
        <v>274476.89799999999</v>
      </c>
      <c r="X25" s="1">
        <v>132152.19099999996</v>
      </c>
      <c r="Y25" s="1">
        <v>556409.44911837182</v>
      </c>
      <c r="Z25" s="1">
        <v>154683.00899999999</v>
      </c>
      <c r="AA25" s="1">
        <v>288826.13146773906</v>
      </c>
      <c r="AB25" s="1">
        <v>556077.11045303824</v>
      </c>
      <c r="AC25" s="1">
        <v>304213.25301274419</v>
      </c>
      <c r="AD25" s="1">
        <v>275502.50192925939</v>
      </c>
      <c r="AE25" s="1">
        <v>283982.05600000039</v>
      </c>
      <c r="AF25" s="1">
        <v>245668.35800000001</v>
      </c>
      <c r="AG25" s="1">
        <v>59527.124957018503</v>
      </c>
      <c r="AH25" s="1">
        <v>565011.7964588285</v>
      </c>
      <c r="AI25" s="1">
        <v>142370.43004801549</v>
      </c>
      <c r="AJ25" s="35">
        <v>4534535.376000002</v>
      </c>
    </row>
    <row r="26" spans="2:36" x14ac:dyDescent="0.25">
      <c r="B26" s="3">
        <f t="shared" si="16"/>
        <v>2031</v>
      </c>
      <c r="C26" s="36">
        <f t="shared" si="0"/>
        <v>7.171233840211455E-3</v>
      </c>
      <c r="D26" s="36">
        <f t="shared" si="1"/>
        <v>8.1865442509647668E-3</v>
      </c>
      <c r="E26" s="36">
        <f t="shared" si="2"/>
        <v>1.2412749578656124E-2</v>
      </c>
      <c r="F26" s="36">
        <f t="shared" si="3"/>
        <v>-1.4043808021312332E-3</v>
      </c>
      <c r="G26" s="36">
        <f t="shared" si="4"/>
        <v>3.0460472516327108E-3</v>
      </c>
      <c r="H26" s="36">
        <f t="shared" si="5"/>
        <v>1.3908961390840524E-3</v>
      </c>
      <c r="I26" s="36">
        <f t="shared" si="6"/>
        <v>1.0697782432688152E-2</v>
      </c>
      <c r="J26" s="36">
        <f t="shared" si="7"/>
        <v>2.5643804340669263E-3</v>
      </c>
      <c r="K26" s="36">
        <f t="shared" si="8"/>
        <v>6.3117854887111413E-3</v>
      </c>
      <c r="L26" s="36">
        <f t="shared" si="9"/>
        <v>7.2362225135926828E-3</v>
      </c>
      <c r="M26" s="36">
        <f t="shared" si="10"/>
        <v>6.4201626880231455E-3</v>
      </c>
      <c r="N26" s="36">
        <f t="shared" si="11"/>
        <v>6.7962232238312215E-3</v>
      </c>
      <c r="O26" s="36">
        <f t="shared" si="12"/>
        <v>4.5036888130003394E-3</v>
      </c>
      <c r="P26" s="36">
        <f t="shared" si="13"/>
        <v>9.5494799508424322E-3</v>
      </c>
      <c r="Q26" s="36">
        <f t="shared" si="14"/>
        <v>7.6960637587009106E-3</v>
      </c>
      <c r="R26" s="36">
        <f t="shared" si="15"/>
        <v>6.4358732659710594E-3</v>
      </c>
      <c r="T26" s="3">
        <f t="shared" si="17"/>
        <v>2031</v>
      </c>
      <c r="U26" s="1">
        <v>321670.19512565405</v>
      </c>
      <c r="V26" s="1">
        <v>379335.44899999996</v>
      </c>
      <c r="W26" s="1">
        <v>277883.91100000031</v>
      </c>
      <c r="X26" s="1">
        <v>131966.59899999999</v>
      </c>
      <c r="Y26" s="1">
        <v>558104.29859164136</v>
      </c>
      <c r="Z26" s="1">
        <v>154898.15700000001</v>
      </c>
      <c r="AA26" s="1">
        <v>291915.93058305589</v>
      </c>
      <c r="AB26" s="1">
        <v>557503.10371491651</v>
      </c>
      <c r="AC26" s="1">
        <v>306133.38180858362</v>
      </c>
      <c r="AD26" s="1">
        <v>277496.099336271</v>
      </c>
      <c r="AE26" s="1">
        <v>285805.2669999997</v>
      </c>
      <c r="AF26" s="1">
        <v>247337.97500000009</v>
      </c>
      <c r="AG26" s="1">
        <v>59795.216603757501</v>
      </c>
      <c r="AH26" s="1">
        <v>570407.36528110155</v>
      </c>
      <c r="AI26" s="1">
        <v>143466.12195501869</v>
      </c>
      <c r="AJ26" s="35">
        <v>4563719.0710000005</v>
      </c>
    </row>
    <row r="27" spans="2:36" x14ac:dyDescent="0.25">
      <c r="B27" s="3">
        <f t="shared" si="16"/>
        <v>2032</v>
      </c>
      <c r="C27" s="36">
        <f t="shared" si="0"/>
        <v>7.1371855704496223E-3</v>
      </c>
      <c r="D27" s="36">
        <f t="shared" si="1"/>
        <v>8.1874894850642033E-3</v>
      </c>
      <c r="E27" s="36">
        <f t="shared" si="2"/>
        <v>1.235138438799277E-2</v>
      </c>
      <c r="F27" s="36">
        <f t="shared" si="3"/>
        <v>-1.5740194986765266E-3</v>
      </c>
      <c r="G27" s="36">
        <f t="shared" si="4"/>
        <v>3.0263977473925507E-3</v>
      </c>
      <c r="H27" s="36">
        <f t="shared" si="5"/>
        <v>1.7796338274047585E-3</v>
      </c>
      <c r="I27" s="36">
        <f t="shared" si="6"/>
        <v>1.0869709424742746E-2</v>
      </c>
      <c r="J27" s="36">
        <f t="shared" si="7"/>
        <v>2.5291505955784555E-3</v>
      </c>
      <c r="K27" s="36">
        <f t="shared" si="8"/>
        <v>6.3587402734006648E-3</v>
      </c>
      <c r="L27" s="36">
        <f t="shared" si="9"/>
        <v>7.1421323186267038E-3</v>
      </c>
      <c r="M27" s="36">
        <f t="shared" si="10"/>
        <v>6.4393249967642507E-3</v>
      </c>
      <c r="N27" s="36">
        <f t="shared" si="11"/>
        <v>6.7525942993584831E-3</v>
      </c>
      <c r="O27" s="36">
        <f t="shared" si="12"/>
        <v>4.4016292515021149E-3</v>
      </c>
      <c r="P27" s="36">
        <f t="shared" si="13"/>
        <v>9.5034590936966534E-3</v>
      </c>
      <c r="Q27" s="36">
        <f t="shared" si="14"/>
        <v>7.6889505941901692E-3</v>
      </c>
      <c r="R27" s="36">
        <f t="shared" si="15"/>
        <v>6.4421498218021345E-3</v>
      </c>
      <c r="T27" s="3">
        <f t="shared" si="17"/>
        <v>2032</v>
      </c>
      <c r="U27" s="1">
        <v>323966.01500074856</v>
      </c>
      <c r="V27" s="1">
        <v>382441.25399999961</v>
      </c>
      <c r="W27" s="1">
        <v>281316.16200000007</v>
      </c>
      <c r="X27" s="1">
        <v>131758.88099999996</v>
      </c>
      <c r="Y27" s="1">
        <v>559793.34418370924</v>
      </c>
      <c r="Z27" s="1">
        <v>155173.81899999987</v>
      </c>
      <c r="AA27" s="1">
        <v>295088.97192494705</v>
      </c>
      <c r="AB27" s="1">
        <v>558913.11302171391</v>
      </c>
      <c r="AC27" s="1">
        <v>308080.00447252224</v>
      </c>
      <c r="AD27" s="1">
        <v>279478.01319563342</v>
      </c>
      <c r="AE27" s="1">
        <v>287645.65999999968</v>
      </c>
      <c r="AF27" s="1">
        <v>249008.14799999999</v>
      </c>
      <c r="AG27" s="1">
        <v>60058.412978260501</v>
      </c>
      <c r="AH27" s="1">
        <v>575828.20834379375</v>
      </c>
      <c r="AI27" s="1">
        <v>144569.2258786709</v>
      </c>
      <c r="AJ27" s="35">
        <v>4593119.2329999981</v>
      </c>
    </row>
    <row r="28" spans="2:36" x14ac:dyDescent="0.25">
      <c r="B28" s="3">
        <f t="shared" si="16"/>
        <v>2033</v>
      </c>
      <c r="C28" s="36">
        <f t="shared" ref="C28:C31" si="18">U28/U27-1</f>
        <v>8.7711170558673057E-3</v>
      </c>
      <c r="D28" s="36">
        <f t="shared" si="1"/>
        <v>8.9338871376063445E-3</v>
      </c>
      <c r="E28" s="36">
        <f t="shared" si="2"/>
        <v>1.2382178738809202E-2</v>
      </c>
      <c r="F28" s="36">
        <f t="shared" si="3"/>
        <v>-2.2405472614781541E-3</v>
      </c>
      <c r="G28" s="36">
        <f t="shared" si="4"/>
        <v>3.121140998036509E-3</v>
      </c>
      <c r="H28" s="36">
        <f t="shared" si="5"/>
        <v>5.872575708156802E-4</v>
      </c>
      <c r="I28" s="36">
        <f t="shared" si="6"/>
        <v>1.1506358861936183E-2</v>
      </c>
      <c r="J28" s="36">
        <f t="shared" si="7"/>
        <v>2.3151872001681006E-3</v>
      </c>
      <c r="K28" s="36">
        <f t="shared" si="8"/>
        <v>5.9152139037113027E-3</v>
      </c>
      <c r="L28" s="36">
        <f t="shared" si="9"/>
        <v>8.385358917928798E-3</v>
      </c>
      <c r="M28" s="36">
        <f t="shared" si="10"/>
        <v>6.2713444033888344E-3</v>
      </c>
      <c r="N28" s="36">
        <f t="shared" si="11"/>
        <v>7.2279281399258988E-3</v>
      </c>
      <c r="O28" s="36">
        <f t="shared" si="12"/>
        <v>4.5785869758385722E-3</v>
      </c>
      <c r="P28" s="36">
        <f t="shared" si="13"/>
        <v>9.4971480819479037E-3</v>
      </c>
      <c r="Q28" s="36">
        <f t="shared" si="14"/>
        <v>8.3611439120339082E-3</v>
      </c>
      <c r="R28" s="36">
        <f t="shared" si="15"/>
        <v>6.6830679638056889E-3</v>
      </c>
      <c r="T28" s="3">
        <f t="shared" si="17"/>
        <v>2033</v>
      </c>
      <c r="U28" s="1">
        <v>326807.55884044297</v>
      </c>
      <c r="V28" s="1">
        <v>385857.94100000028</v>
      </c>
      <c r="W28" s="1">
        <v>284799.46899999987</v>
      </c>
      <c r="X28" s="1">
        <v>131463.66899999999</v>
      </c>
      <c r="Y28" s="1">
        <v>561540.538140669</v>
      </c>
      <c r="Z28" s="1">
        <v>155264.946</v>
      </c>
      <c r="AA28" s="1">
        <v>298484.37153211533</v>
      </c>
      <c r="AB28" s="1">
        <v>560207.10150698794</v>
      </c>
      <c r="AC28" s="1">
        <v>309902.36359843356</v>
      </c>
      <c r="AD28" s="1">
        <v>281821.53664594842</v>
      </c>
      <c r="AE28" s="1">
        <v>289449.58499999979</v>
      </c>
      <c r="AF28" s="1">
        <v>250807.96100000001</v>
      </c>
      <c r="AG28" s="1">
        <v>60333.395645712299</v>
      </c>
      <c r="AH28" s="1">
        <v>581296.93410819746</v>
      </c>
      <c r="AI28" s="1">
        <v>145777.9899814938</v>
      </c>
      <c r="AJ28" s="35">
        <v>4623815.3610000005</v>
      </c>
    </row>
    <row r="29" spans="2:36" x14ac:dyDescent="0.25">
      <c r="B29" s="3">
        <f t="shared" si="16"/>
        <v>2034</v>
      </c>
      <c r="C29" s="36">
        <f t="shared" si="18"/>
        <v>9.4888536195834039E-3</v>
      </c>
      <c r="D29" s="36">
        <f t="shared" si="1"/>
        <v>8.4991097798861048E-3</v>
      </c>
      <c r="E29" s="36">
        <f t="shared" si="2"/>
        <v>1.1920306635123001E-2</v>
      </c>
      <c r="F29" s="36">
        <f t="shared" si="3"/>
        <v>5.8930273732118454E-3</v>
      </c>
      <c r="G29" s="36">
        <f t="shared" si="4"/>
        <v>3.732640855435676E-3</v>
      </c>
      <c r="H29" s="36">
        <f t="shared" si="5"/>
        <v>7.904424222064943E-4</v>
      </c>
      <c r="I29" s="36">
        <f t="shared" si="6"/>
        <v>1.2211888609286792E-2</v>
      </c>
      <c r="J29" s="36">
        <f t="shared" si="7"/>
        <v>2.8546351659199942E-3</v>
      </c>
      <c r="K29" s="36">
        <f t="shared" si="8"/>
        <v>6.2005264331062016E-3</v>
      </c>
      <c r="L29" s="36">
        <f t="shared" si="9"/>
        <v>9.1555664788456337E-3</v>
      </c>
      <c r="M29" s="36">
        <f t="shared" si="10"/>
        <v>5.893292263659422E-3</v>
      </c>
      <c r="N29" s="36">
        <f t="shared" si="11"/>
        <v>7.2746135837371551E-3</v>
      </c>
      <c r="O29" s="36">
        <f t="shared" si="12"/>
        <v>5.23161104841674E-3</v>
      </c>
      <c r="P29" s="36">
        <f t="shared" si="13"/>
        <v>9.1109413898686764E-3</v>
      </c>
      <c r="Q29" s="36">
        <f t="shared" si="14"/>
        <v>8.1035635204194101E-3</v>
      </c>
      <c r="R29" s="36">
        <f t="shared" si="15"/>
        <v>7.1020041753782071E-3</v>
      </c>
      <c r="T29" s="3">
        <f t="shared" si="17"/>
        <v>2034</v>
      </c>
      <c r="U29" s="1">
        <v>329908.58792805334</v>
      </c>
      <c r="V29" s="1">
        <v>389137.39000000013</v>
      </c>
      <c r="W29" s="1">
        <v>288194.3660000001</v>
      </c>
      <c r="X29" s="1">
        <v>132238.38799999986</v>
      </c>
      <c r="Y29" s="1">
        <v>563636.56729531626</v>
      </c>
      <c r="Z29" s="1">
        <v>155387.674</v>
      </c>
      <c r="AA29" s="1">
        <v>302129.42942887847</v>
      </c>
      <c r="AB29" s="1">
        <v>561806.28839914792</v>
      </c>
      <c r="AC29" s="1">
        <v>311823.92139560776</v>
      </c>
      <c r="AD29" s="1">
        <v>284401.77245988086</v>
      </c>
      <c r="AE29" s="1">
        <v>291155.39599999972</v>
      </c>
      <c r="AF29" s="1">
        <v>252632.49200000006</v>
      </c>
      <c r="AG29" s="1">
        <v>60649.036504960903</v>
      </c>
      <c r="AH29" s="1">
        <v>586593.0964049676</v>
      </c>
      <c r="AI29" s="1">
        <v>146959.31118318791</v>
      </c>
      <c r="AJ29" s="35">
        <v>4656653.7170000002</v>
      </c>
    </row>
    <row r="30" spans="2:36" x14ac:dyDescent="0.25">
      <c r="B30" s="3">
        <f t="shared" si="16"/>
        <v>2035</v>
      </c>
      <c r="C30" s="36">
        <f t="shared" si="18"/>
        <v>9.0510233565161968E-3</v>
      </c>
      <c r="D30" s="36">
        <f t="shared" si="1"/>
        <v>8.6921639681054597E-3</v>
      </c>
      <c r="E30" s="36">
        <f t="shared" si="2"/>
        <v>1.1667219754044389E-2</v>
      </c>
      <c r="F30" s="36">
        <f t="shared" si="3"/>
        <v>2.4629686199759693E-3</v>
      </c>
      <c r="G30" s="36">
        <f t="shared" si="4"/>
        <v>3.6004864659084923E-3</v>
      </c>
      <c r="H30" s="36">
        <f t="shared" si="5"/>
        <v>-2.4835303217152216E-4</v>
      </c>
      <c r="I30" s="36">
        <f t="shared" si="6"/>
        <v>1.1816279461374535E-2</v>
      </c>
      <c r="J30" s="36">
        <f t="shared" si="7"/>
        <v>2.4267107162094792E-3</v>
      </c>
      <c r="K30" s="36">
        <f t="shared" si="8"/>
        <v>5.4675349217119251E-3</v>
      </c>
      <c r="L30" s="36">
        <f t="shared" si="9"/>
        <v>8.6391642428309545E-3</v>
      </c>
      <c r="M30" s="36">
        <f t="shared" si="10"/>
        <v>5.7358133249238996E-3</v>
      </c>
      <c r="N30" s="36">
        <f t="shared" si="11"/>
        <v>7.2826578459268543E-3</v>
      </c>
      <c r="O30" s="36">
        <f t="shared" si="12"/>
        <v>5.1237215744108777E-3</v>
      </c>
      <c r="P30" s="36">
        <f t="shared" si="13"/>
        <v>8.9762288425740966E-3</v>
      </c>
      <c r="Q30" s="36">
        <f t="shared" si="14"/>
        <v>8.227258691826389E-3</v>
      </c>
      <c r="R30" s="36">
        <f t="shared" si="15"/>
        <v>6.7511376002107326E-3</v>
      </c>
      <c r="T30" s="3">
        <f t="shared" si="17"/>
        <v>2035</v>
      </c>
      <c r="U30" s="1">
        <v>332894.59826290543</v>
      </c>
      <c r="V30" s="1">
        <v>392519.83600000077</v>
      </c>
      <c r="W30" s="1">
        <v>291556.7929999996</v>
      </c>
      <c r="X30" s="1">
        <v>132564.08700000006</v>
      </c>
      <c r="Y30" s="1">
        <v>565665.93312755413</v>
      </c>
      <c r="Z30" s="1">
        <v>155349.08300000001</v>
      </c>
      <c r="AA30" s="1">
        <v>305699.47520051571</v>
      </c>
      <c r="AB30" s="1">
        <v>563169.62973964005</v>
      </c>
      <c r="AC30" s="1">
        <v>313528.82957526337</v>
      </c>
      <c r="AD30" s="1">
        <v>286858.76608311402</v>
      </c>
      <c r="AE30" s="1">
        <v>292825.40899999999</v>
      </c>
      <c r="AF30" s="1">
        <v>254472.32799999992</v>
      </c>
      <c r="AG30" s="1">
        <v>60959.7852817686</v>
      </c>
      <c r="AH30" s="1">
        <v>591858.49027577275</v>
      </c>
      <c r="AI30" s="1">
        <v>148168.3834534646</v>
      </c>
      <c r="AJ30" s="35">
        <v>4688091.4270000001</v>
      </c>
    </row>
    <row r="31" spans="2:36" x14ac:dyDescent="0.25">
      <c r="B31" s="3">
        <f t="shared" si="16"/>
        <v>2036</v>
      </c>
      <c r="C31" s="36">
        <f t="shared" si="18"/>
        <v>8.8019518326891699E-3</v>
      </c>
      <c r="D31" s="36">
        <f t="shared" si="1"/>
        <v>9.0772966694068202E-3</v>
      </c>
      <c r="E31" s="36">
        <f t="shared" si="2"/>
        <v>1.2765375698176262E-2</v>
      </c>
      <c r="F31" s="36">
        <f t="shared" si="3"/>
        <v>-1.0925809793415064E-3</v>
      </c>
      <c r="G31" s="36">
        <f t="shared" si="4"/>
        <v>4.0156989909574392E-3</v>
      </c>
      <c r="H31" s="36">
        <f t="shared" si="5"/>
        <v>2.1277692382644098E-3</v>
      </c>
      <c r="I31" s="36">
        <f t="shared" si="6"/>
        <v>1.1632516594978215E-2</v>
      </c>
      <c r="J31" s="36">
        <f t="shared" si="7"/>
        <v>3.3040840454301446E-3</v>
      </c>
      <c r="K31" s="36">
        <f t="shared" si="8"/>
        <v>6.8245387663898871E-3</v>
      </c>
      <c r="L31" s="36">
        <f t="shared" si="9"/>
        <v>8.5062168018197326E-3</v>
      </c>
      <c r="M31" s="36">
        <f t="shared" si="10"/>
        <v>6.6546103586255789E-3</v>
      </c>
      <c r="N31" s="36">
        <f t="shared" si="11"/>
        <v>7.682418812940961E-3</v>
      </c>
      <c r="O31" s="36">
        <f t="shared" si="12"/>
        <v>5.3428558680916893E-3</v>
      </c>
      <c r="P31" s="36">
        <f t="shared" si="13"/>
        <v>9.9016660106887588E-3</v>
      </c>
      <c r="Q31" s="36">
        <f t="shared" si="14"/>
        <v>8.6320892269025062E-3</v>
      </c>
      <c r="R31" s="36">
        <f t="shared" si="15"/>
        <v>7.260417918466322E-3</v>
      </c>
      <c r="T31" s="3">
        <f t="shared" si="17"/>
        <v>2036</v>
      </c>
      <c r="U31" s="1">
        <v>335824.72048217792</v>
      </c>
      <c r="V31" s="1">
        <v>396082.85499999969</v>
      </c>
      <c r="W31" s="1">
        <v>295278.625</v>
      </c>
      <c r="X31" s="1">
        <v>132419.25000000009</v>
      </c>
      <c r="Y31" s="1">
        <v>567937.47724443348</v>
      </c>
      <c r="Z31" s="1">
        <v>155679.63</v>
      </c>
      <c r="AA31" s="1">
        <v>309255.52941886184</v>
      </c>
      <c r="AB31" s="1">
        <v>565030.38952813356</v>
      </c>
      <c r="AC31" s="1">
        <v>315668.51922708063</v>
      </c>
      <c r="AD31" s="1">
        <v>289298.84893891949</v>
      </c>
      <c r="AE31" s="1">
        <v>294774.04800000013</v>
      </c>
      <c r="AF31" s="1">
        <v>256427.291</v>
      </c>
      <c r="AG31" s="1">
        <v>61285.4846282789</v>
      </c>
      <c r="AH31" s="1">
        <v>597718.87537207396</v>
      </c>
      <c r="AI31" s="1">
        <v>149447.3861600408</v>
      </c>
      <c r="AJ31" s="35">
        <v>4722128.93</v>
      </c>
    </row>
    <row r="32" spans="2:36" x14ac:dyDescent="0.25">
      <c r="B32" s="3">
        <f t="shared" si="16"/>
        <v>2037</v>
      </c>
      <c r="C32" s="36">
        <f t="shared" ref="C32:C34" si="19">U32/U31-1</f>
        <v>9.099650003257409E-3</v>
      </c>
      <c r="D32" s="36">
        <f t="shared" si="1"/>
        <v>9.39297915331605E-3</v>
      </c>
      <c r="E32" s="36">
        <f t="shared" si="2"/>
        <v>1.3269856563439708E-2</v>
      </c>
      <c r="F32" s="36">
        <f t="shared" si="3"/>
        <v>1.1668318616810947E-3</v>
      </c>
      <c r="G32" s="36">
        <f t="shared" si="4"/>
        <v>4.9687665427122774E-3</v>
      </c>
      <c r="H32" s="36">
        <f t="shared" si="5"/>
        <v>2.9387852476268073E-3</v>
      </c>
      <c r="I32" s="36">
        <f t="shared" si="6"/>
        <v>1.3096344325946419E-2</v>
      </c>
      <c r="J32" s="36">
        <f t="shared" si="7"/>
        <v>4.5623745434686391E-3</v>
      </c>
      <c r="K32" s="36">
        <f t="shared" si="8"/>
        <v>8.0103233444315247E-3</v>
      </c>
      <c r="L32" s="36">
        <f t="shared" si="9"/>
        <v>9.4196782298234805E-3</v>
      </c>
      <c r="M32" s="36">
        <f t="shared" si="10"/>
        <v>7.8123804168817035E-3</v>
      </c>
      <c r="N32" s="36">
        <f t="shared" si="11"/>
        <v>8.2353636844372247E-3</v>
      </c>
      <c r="O32" s="36">
        <f t="shared" si="12"/>
        <v>6.1197154965719758E-3</v>
      </c>
      <c r="P32" s="36">
        <f t="shared" si="13"/>
        <v>1.0762202141570976E-2</v>
      </c>
      <c r="Q32" s="36">
        <f t="shared" si="14"/>
        <v>9.0791792937854332E-3</v>
      </c>
      <c r="R32" s="36">
        <f t="shared" si="15"/>
        <v>8.1720778005109906E-3</v>
      </c>
      <c r="T32" s="3">
        <f t="shared" si="17"/>
        <v>2037</v>
      </c>
      <c r="U32" s="1">
        <v>338880.60790100752</v>
      </c>
      <c r="V32" s="1">
        <v>399803.25300000055</v>
      </c>
      <c r="W32" s="1">
        <v>299196.9299999997</v>
      </c>
      <c r="X32" s="1">
        <v>132573.761</v>
      </c>
      <c r="Y32" s="1">
        <v>570759.4259797181</v>
      </c>
      <c r="Z32" s="1">
        <v>156137.139</v>
      </c>
      <c r="AA32" s="1">
        <v>313305.64631683414</v>
      </c>
      <c r="AB32" s="1">
        <v>567608.26979360287</v>
      </c>
      <c r="AC32" s="1">
        <v>318197.12613574741</v>
      </c>
      <c r="AD32" s="1">
        <v>292023.95100818243</v>
      </c>
      <c r="AE32" s="1">
        <v>297076.93500000029</v>
      </c>
      <c r="AF32" s="1">
        <v>258539.06299999999</v>
      </c>
      <c r="AG32" s="1">
        <v>61660.5343582735</v>
      </c>
      <c r="AH32" s="1">
        <v>604151.64673266071</v>
      </c>
      <c r="AI32" s="1">
        <v>150804.24577397539</v>
      </c>
      <c r="AJ32" s="35">
        <v>4760718.5350000029</v>
      </c>
    </row>
    <row r="33" spans="2:36" x14ac:dyDescent="0.25">
      <c r="B33" s="3">
        <f t="shared" si="16"/>
        <v>2038</v>
      </c>
      <c r="C33" s="36">
        <f t="shared" si="19"/>
        <v>9.1364909842333031E-3</v>
      </c>
      <c r="D33" s="36">
        <f t="shared" si="1"/>
        <v>9.2990839171578354E-3</v>
      </c>
      <c r="E33" s="36">
        <f t="shared" si="2"/>
        <v>1.3207862794582415E-2</v>
      </c>
      <c r="F33" s="36">
        <f t="shared" si="3"/>
        <v>3.7573272134900915E-3</v>
      </c>
      <c r="G33" s="36">
        <f t="shared" si="4"/>
        <v>6.1469943372676195E-3</v>
      </c>
      <c r="H33" s="36">
        <f t="shared" si="5"/>
        <v>2.3707492168152378E-3</v>
      </c>
      <c r="I33" s="36">
        <f t="shared" si="6"/>
        <v>1.2854406595960155E-2</v>
      </c>
      <c r="J33" s="36">
        <f t="shared" si="7"/>
        <v>5.1220308081989518E-3</v>
      </c>
      <c r="K33" s="36">
        <f t="shared" si="8"/>
        <v>8.0138168140437838E-3</v>
      </c>
      <c r="L33" s="36">
        <f t="shared" si="9"/>
        <v>9.2157562775039281E-3</v>
      </c>
      <c r="M33" s="36">
        <f t="shared" si="10"/>
        <v>8.0345214279240462E-3</v>
      </c>
      <c r="N33" s="36">
        <f t="shared" si="11"/>
        <v>8.6814385956059947E-3</v>
      </c>
      <c r="O33" s="36">
        <f t="shared" si="12"/>
        <v>7.2942177506536421E-3</v>
      </c>
      <c r="P33" s="36">
        <f t="shared" si="13"/>
        <v>1.0762056491960159E-2</v>
      </c>
      <c r="Q33" s="36">
        <f t="shared" si="14"/>
        <v>9.010526513736572E-3</v>
      </c>
      <c r="R33" s="36">
        <f t="shared" si="15"/>
        <v>8.4567492709368697E-3</v>
      </c>
      <c r="T33" s="3">
        <f t="shared" si="17"/>
        <v>2038</v>
      </c>
      <c r="U33" s="1">
        <v>341976.78751982655</v>
      </c>
      <c r="V33" s="1">
        <v>403521.05700000026</v>
      </c>
      <c r="W33" s="1">
        <v>303148.68199999997</v>
      </c>
      <c r="X33" s="1">
        <v>133071.88400000002</v>
      </c>
      <c r="Y33" s="1">
        <v>574267.88093915756</v>
      </c>
      <c r="Z33" s="1">
        <v>156507.30100000001</v>
      </c>
      <c r="AA33" s="1">
        <v>317333.00448340084</v>
      </c>
      <c r="AB33" s="1">
        <v>570515.57683847426</v>
      </c>
      <c r="AC33" s="1">
        <v>320747.0996153545</v>
      </c>
      <c r="AD33" s="1">
        <v>294715.17256786756</v>
      </c>
      <c r="AE33" s="1">
        <v>299463.80599999981</v>
      </c>
      <c r="AF33" s="1">
        <v>260783.55400000003</v>
      </c>
      <c r="AG33" s="1">
        <v>62110.299722504402</v>
      </c>
      <c r="AH33" s="1">
        <v>610653.5608845083</v>
      </c>
      <c r="AI33" s="1">
        <v>152163.07142890582</v>
      </c>
      <c r="AJ33" s="35">
        <v>4800978.7379999999</v>
      </c>
    </row>
    <row r="34" spans="2:36" x14ac:dyDescent="0.25">
      <c r="B34" s="3">
        <f t="shared" si="16"/>
        <v>2039</v>
      </c>
      <c r="C34" s="36">
        <f t="shared" si="19"/>
        <v>9.1882497469750746E-3</v>
      </c>
      <c r="D34" s="36">
        <f t="shared" si="1"/>
        <v>1.0017184803320367E-2</v>
      </c>
      <c r="E34" s="36">
        <f t="shared" si="2"/>
        <v>1.3342423174381945E-2</v>
      </c>
      <c r="F34" s="36">
        <f t="shared" si="3"/>
        <v>8.8751279721921428E-4</v>
      </c>
      <c r="G34" s="36">
        <f t="shared" si="4"/>
        <v>7.3998745100312124E-3</v>
      </c>
      <c r="H34" s="36">
        <f t="shared" si="5"/>
        <v>9.2567566544388136E-4</v>
      </c>
      <c r="I34" s="36">
        <f t="shared" si="6"/>
        <v>1.2575059038182124E-2</v>
      </c>
      <c r="J34" s="36">
        <f t="shared" si="7"/>
        <v>5.6954089765368643E-3</v>
      </c>
      <c r="K34" s="36">
        <f t="shared" si="8"/>
        <v>7.6564794430311611E-3</v>
      </c>
      <c r="L34" s="36">
        <f t="shared" si="9"/>
        <v>9.1525367201281682E-3</v>
      </c>
      <c r="M34" s="36">
        <f t="shared" si="10"/>
        <v>8.034379954418247E-3</v>
      </c>
      <c r="N34" s="36">
        <f t="shared" si="11"/>
        <v>9.6306111389212745E-3</v>
      </c>
      <c r="O34" s="36">
        <f t="shared" si="12"/>
        <v>8.6004305218292387E-3</v>
      </c>
      <c r="P34" s="36">
        <f t="shared" si="13"/>
        <v>1.0926131842405429E-2</v>
      </c>
      <c r="Q34" s="36">
        <f t="shared" si="14"/>
        <v>9.7797129722458909E-3</v>
      </c>
      <c r="R34" s="36">
        <f t="shared" si="15"/>
        <v>8.6953944764585067E-3</v>
      </c>
      <c r="T34" s="3">
        <f t="shared" si="17"/>
        <v>2039</v>
      </c>
      <c r="U34" s="1">
        <v>345118.95565122692</v>
      </c>
      <c r="V34" s="1">
        <v>407563.20200000046</v>
      </c>
      <c r="W34" s="1">
        <v>307193.4200000001</v>
      </c>
      <c r="X34" s="1">
        <v>133189.98700000008</v>
      </c>
      <c r="Y34" s="1">
        <v>578517.39119324891</v>
      </c>
      <c r="Z34" s="1">
        <v>156652.17600000001</v>
      </c>
      <c r="AA34" s="1">
        <v>321323.4857495433</v>
      </c>
      <c r="AB34" s="1">
        <v>573764.89637605427</v>
      </c>
      <c r="AC34" s="1">
        <v>323202.89318997134</v>
      </c>
      <c r="AD34" s="1">
        <v>297412.56400677387</v>
      </c>
      <c r="AE34" s="1">
        <v>301869.81199999998</v>
      </c>
      <c r="AF34" s="1">
        <v>263295.05899999989</v>
      </c>
      <c r="AG34" s="1">
        <v>62644.475039957797</v>
      </c>
      <c r="AH34" s="1">
        <v>617325.64220076683</v>
      </c>
      <c r="AI34" s="1">
        <v>153651.18259245588</v>
      </c>
      <c r="AJ34" s="35">
        <v>4842725.142</v>
      </c>
    </row>
    <row r="35" spans="2:36" x14ac:dyDescent="0.25">
      <c r="B35" s="3">
        <v>2040</v>
      </c>
      <c r="C35" s="36">
        <f>U35/U31-1</f>
        <v>3.6746001496597014E-2</v>
      </c>
      <c r="D35" s="36">
        <f t="shared" ref="D35:R35" si="20">V35/V31-1</f>
        <v>4.003923875977744E-2</v>
      </c>
      <c r="E35" s="36">
        <f t="shared" si="20"/>
        <v>5.4106012583878149E-2</v>
      </c>
      <c r="F35" s="36">
        <f t="shared" si="20"/>
        <v>1.2172422060991783E-2</v>
      </c>
      <c r="G35" s="36">
        <f t="shared" si="20"/>
        <v>2.6659023320719344E-2</v>
      </c>
      <c r="H35" s="36">
        <f t="shared" si="20"/>
        <v>7.8450726019845263E-3</v>
      </c>
      <c r="I35" s="36">
        <f t="shared" si="20"/>
        <v>5.1089941397352456E-2</v>
      </c>
      <c r="J35" s="36">
        <f t="shared" si="20"/>
        <v>2.1857471459484135E-2</v>
      </c>
      <c r="K35" s="36">
        <f t="shared" si="20"/>
        <v>3.2348528452575964E-2</v>
      </c>
      <c r="L35" s="36">
        <f t="shared" si="20"/>
        <v>3.6726190637400569E-2</v>
      </c>
      <c r="M35" s="36">
        <f t="shared" si="20"/>
        <v>3.2363283215487648E-2</v>
      </c>
      <c r="N35" s="36">
        <f t="shared" si="20"/>
        <v>3.7135996573780972E-2</v>
      </c>
      <c r="O35" s="36">
        <f t="shared" si="20"/>
        <v>3.1528148480973517E-2</v>
      </c>
      <c r="P35" s="36">
        <f t="shared" si="20"/>
        <v>4.3986374004539419E-2</v>
      </c>
      <c r="Q35" s="36">
        <f t="shared" si="20"/>
        <v>3.8738354113724061E-2</v>
      </c>
      <c r="R35" s="36">
        <f t="shared" si="20"/>
        <v>3.47747997638852E-2</v>
      </c>
      <c r="T35" s="3">
        <v>2040</v>
      </c>
      <c r="U35" s="1">
        <v>348164.93616361031</v>
      </c>
      <c r="V35" s="1">
        <v>411941.71099999902</v>
      </c>
      <c r="W35" s="1">
        <v>311254.97400000022</v>
      </c>
      <c r="X35" s="1">
        <v>134031.11300000007</v>
      </c>
      <c r="Y35" s="1">
        <v>583078.13569500332</v>
      </c>
      <c r="Z35" s="1">
        <v>156900.94800000009</v>
      </c>
      <c r="AA35" s="1">
        <v>325055.37629367871</v>
      </c>
      <c r="AB35" s="1">
        <v>577380.52514098596</v>
      </c>
      <c r="AC35" s="1">
        <v>325879.93130288034</v>
      </c>
      <c r="AD35" s="1">
        <v>299923.6936162308</v>
      </c>
      <c r="AE35" s="1">
        <v>304313.90399999986</v>
      </c>
      <c r="AF35" s="1">
        <v>265949.97399999993</v>
      </c>
      <c r="AG35" s="1">
        <v>63217.7024873677</v>
      </c>
      <c r="AH35" s="1">
        <v>624010.36137376272</v>
      </c>
      <c r="AI35" s="1">
        <v>155236.73192647891</v>
      </c>
      <c r="AJ35" s="35">
        <v>4886340.0179999992</v>
      </c>
    </row>
    <row r="36" spans="2:36" x14ac:dyDescent="0.25">
      <c r="B36" s="38" t="s">
        <v>47</v>
      </c>
      <c r="C36" s="37">
        <f>(U35/U8)^(1/28)-1</f>
        <v>8.6761302068203427E-3</v>
      </c>
      <c r="D36" s="37">
        <f t="shared" ref="D36:R36" si="21">(V35/V8)^(1/28)-1</f>
        <v>9.2139516347398143E-3</v>
      </c>
      <c r="E36" s="37">
        <f t="shared" si="21"/>
        <v>1.1829144123033819E-2</v>
      </c>
      <c r="F36" s="37">
        <f t="shared" si="21"/>
        <v>2.348935586529155E-3</v>
      </c>
      <c r="G36" s="37">
        <f t="shared" si="21"/>
        <v>4.7804683992640484E-3</v>
      </c>
      <c r="H36" s="37">
        <f t="shared" si="21"/>
        <v>2.4564209851989371E-3</v>
      </c>
      <c r="I36" s="37">
        <f t="shared" si="21"/>
        <v>1.2181624949624492E-2</v>
      </c>
      <c r="J36" s="37">
        <f t="shared" si="21"/>
        <v>4.5219121346982138E-3</v>
      </c>
      <c r="K36" s="37">
        <f t="shared" si="21"/>
        <v>7.5346659161554808E-3</v>
      </c>
      <c r="L36" s="37">
        <f t="shared" si="21"/>
        <v>9.3916137650522646E-3</v>
      </c>
      <c r="M36" s="37">
        <f t="shared" si="21"/>
        <v>8.7245019099013721E-3</v>
      </c>
      <c r="N36" s="37">
        <f t="shared" si="21"/>
        <v>7.9173686191320591E-3</v>
      </c>
      <c r="O36" s="37">
        <f t="shared" si="21"/>
        <v>5.2583174105826913E-3</v>
      </c>
      <c r="P36" s="37">
        <f t="shared" si="21"/>
        <v>1.0579863480783658E-2</v>
      </c>
      <c r="Q36" s="37">
        <f t="shared" si="21"/>
        <v>8.8551186435503748E-3</v>
      </c>
      <c r="R36" s="37">
        <f t="shared" si="21"/>
        <v>7.8456393517740697E-3</v>
      </c>
      <c r="T36" s="38" t="s">
        <v>47</v>
      </c>
      <c r="U36" s="35">
        <f t="shared" ref="U36:AJ36" si="22">AVERAGE(U8:U35)</f>
        <v>309542.05904990388</v>
      </c>
      <c r="V36" s="35">
        <f t="shared" si="22"/>
        <v>366304.27342857141</v>
      </c>
      <c r="W36" s="35">
        <f t="shared" si="22"/>
        <v>263656.46082142851</v>
      </c>
      <c r="X36" s="35">
        <f t="shared" si="22"/>
        <v>131434.66682142855</v>
      </c>
      <c r="Y36" s="35">
        <f t="shared" si="22"/>
        <v>548211.84881261946</v>
      </c>
      <c r="Z36" s="35">
        <f t="shared" si="22"/>
        <v>152910.07910714284</v>
      </c>
      <c r="AA36" s="35">
        <f t="shared" si="22"/>
        <v>277840.31814362103</v>
      </c>
      <c r="AB36" s="35">
        <f t="shared" si="22"/>
        <v>547683.99013580359</v>
      </c>
      <c r="AC36" s="35">
        <f t="shared" si="22"/>
        <v>296072.52318545384</v>
      </c>
      <c r="AD36" s="35">
        <f t="shared" si="22"/>
        <v>266903.789481732</v>
      </c>
      <c r="AE36" s="35">
        <f t="shared" si="22"/>
        <v>275507.80275000003</v>
      </c>
      <c r="AF36" s="35">
        <f t="shared" si="22"/>
        <v>239826.98314285718</v>
      </c>
      <c r="AG36" s="35">
        <f t="shared" si="22"/>
        <v>58588.408203152729</v>
      </c>
      <c r="AH36" s="35">
        <f t="shared" si="22"/>
        <v>544844.51159154205</v>
      </c>
      <c r="AI36" s="35">
        <f t="shared" si="22"/>
        <v>138709.88018188576</v>
      </c>
      <c r="AJ36" s="35">
        <f t="shared" si="22"/>
        <v>4418037.5948571423</v>
      </c>
    </row>
    <row r="37" spans="2:36" s="2" customFormat="1" x14ac:dyDescent="0.25">
      <c r="B37" s="17"/>
      <c r="C37" s="17"/>
      <c r="D37" s="17"/>
      <c r="E37" s="17"/>
      <c r="F37" s="17"/>
      <c r="G37" s="17"/>
      <c r="H37" s="17"/>
      <c r="I37" s="17"/>
      <c r="J37" s="17"/>
      <c r="K37" s="17"/>
      <c r="L37" s="17"/>
      <c r="M37" s="17"/>
      <c r="N37" s="17"/>
      <c r="O37" s="17"/>
      <c r="P37" s="17"/>
      <c r="Q37" s="17"/>
      <c r="R37" s="17"/>
      <c r="S37" s="16"/>
      <c r="T37" s="17"/>
      <c r="U37" s="17"/>
      <c r="V37" s="17"/>
      <c r="W37" s="17"/>
      <c r="X37" s="17"/>
      <c r="Y37" s="17"/>
      <c r="Z37" s="17"/>
      <c r="AA37" s="17"/>
      <c r="AB37" s="17"/>
      <c r="AC37" s="17"/>
      <c r="AD37" s="17"/>
      <c r="AE37" s="17"/>
      <c r="AF37" s="17"/>
      <c r="AG37" s="17"/>
      <c r="AH37" s="17"/>
      <c r="AI37" s="17"/>
      <c r="AJ37" s="17"/>
    </row>
    <row r="38" spans="2:36" x14ac:dyDescent="0.25">
      <c r="B38" s="182" t="s">
        <v>15</v>
      </c>
      <c r="C38" s="182"/>
      <c r="D38" s="182"/>
      <c r="E38" s="182"/>
      <c r="F38" s="182"/>
      <c r="G38" s="182"/>
      <c r="H38" s="182"/>
      <c r="I38" s="182"/>
      <c r="J38" s="182"/>
      <c r="K38" s="182"/>
      <c r="L38" s="182"/>
      <c r="M38" s="182"/>
      <c r="N38" s="182"/>
      <c r="O38" s="182"/>
      <c r="P38" s="182"/>
      <c r="Q38" s="182"/>
      <c r="R38" s="182"/>
      <c r="S38" s="182"/>
      <c r="T38" s="182"/>
      <c r="U38" s="182"/>
      <c r="V38" s="182"/>
      <c r="W38" s="182"/>
      <c r="X38" s="182"/>
      <c r="Y38" s="182"/>
      <c r="Z38" s="182"/>
      <c r="AA38" s="182"/>
      <c r="AB38" s="182"/>
      <c r="AC38" s="182"/>
      <c r="AD38" s="182"/>
      <c r="AE38" s="182"/>
      <c r="AF38" s="182"/>
      <c r="AG38" s="182"/>
      <c r="AH38" s="182"/>
      <c r="AI38" s="182"/>
      <c r="AJ38" s="182"/>
    </row>
    <row r="39" spans="2:36" x14ac:dyDescent="0.25">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row>
    <row r="40" spans="2:36" x14ac:dyDescent="0.25">
      <c r="B40" s="182" t="s">
        <v>23</v>
      </c>
      <c r="C40" s="182"/>
      <c r="D40" s="182"/>
      <c r="E40" s="182"/>
      <c r="F40" s="182"/>
      <c r="G40" s="182"/>
      <c r="H40" s="182"/>
      <c r="I40" s="182"/>
      <c r="J40" s="182"/>
      <c r="K40" s="182"/>
      <c r="L40" s="182"/>
      <c r="M40" s="182"/>
      <c r="N40" s="182"/>
      <c r="O40" s="182"/>
      <c r="P40" s="182"/>
      <c r="Q40" s="182"/>
      <c r="R40" s="182"/>
      <c r="S40" s="19"/>
      <c r="T40" s="182" t="s">
        <v>48</v>
      </c>
      <c r="U40" s="182"/>
      <c r="V40" s="182"/>
      <c r="W40" s="182"/>
      <c r="X40" s="182"/>
      <c r="Y40" s="182"/>
      <c r="Z40" s="182"/>
      <c r="AA40" s="182"/>
      <c r="AB40" s="182"/>
      <c r="AC40" s="182"/>
      <c r="AD40" s="182"/>
      <c r="AE40" s="182"/>
      <c r="AF40" s="182"/>
      <c r="AG40" s="182"/>
      <c r="AH40" s="182"/>
      <c r="AI40" s="182"/>
      <c r="AJ40" s="182"/>
    </row>
    <row r="41" spans="2:36" ht="45" x14ac:dyDescent="0.25">
      <c r="B41" s="48" t="s">
        <v>0</v>
      </c>
      <c r="C41" s="136" t="s">
        <v>143</v>
      </c>
      <c r="D41" s="136" t="s">
        <v>144</v>
      </c>
      <c r="E41" s="136" t="s">
        <v>145</v>
      </c>
      <c r="F41" s="136" t="s">
        <v>146</v>
      </c>
      <c r="G41" s="136" t="s">
        <v>147</v>
      </c>
      <c r="H41" s="136" t="s">
        <v>148</v>
      </c>
      <c r="I41" s="136" t="s">
        <v>149</v>
      </c>
      <c r="J41" s="136" t="s">
        <v>150</v>
      </c>
      <c r="K41" s="136" t="s">
        <v>151</v>
      </c>
      <c r="L41" s="136" t="s">
        <v>152</v>
      </c>
      <c r="M41" s="136" t="s">
        <v>153</v>
      </c>
      <c r="N41" s="136" t="s">
        <v>154</v>
      </c>
      <c r="O41" s="136" t="s">
        <v>155</v>
      </c>
      <c r="P41" s="136" t="s">
        <v>156</v>
      </c>
      <c r="Q41" s="136" t="s">
        <v>157</v>
      </c>
      <c r="R41" s="115" t="s">
        <v>42</v>
      </c>
      <c r="T41" s="50" t="s">
        <v>0</v>
      </c>
      <c r="U41" s="136" t="s">
        <v>143</v>
      </c>
      <c r="V41" s="136" t="s">
        <v>144</v>
      </c>
      <c r="W41" s="136" t="s">
        <v>145</v>
      </c>
      <c r="X41" s="136" t="s">
        <v>146</v>
      </c>
      <c r="Y41" s="136" t="s">
        <v>147</v>
      </c>
      <c r="Z41" s="136" t="s">
        <v>148</v>
      </c>
      <c r="AA41" s="136" t="s">
        <v>149</v>
      </c>
      <c r="AB41" s="136" t="s">
        <v>150</v>
      </c>
      <c r="AC41" s="136" t="s">
        <v>151</v>
      </c>
      <c r="AD41" s="136" t="s">
        <v>152</v>
      </c>
      <c r="AE41" s="136" t="s">
        <v>153</v>
      </c>
      <c r="AF41" s="136" t="s">
        <v>154</v>
      </c>
      <c r="AG41" s="136" t="s">
        <v>155</v>
      </c>
      <c r="AH41" s="136" t="s">
        <v>156</v>
      </c>
      <c r="AI41" s="136" t="s">
        <v>157</v>
      </c>
      <c r="AJ41" s="78" t="s">
        <v>42</v>
      </c>
    </row>
    <row r="42" spans="2:36" x14ac:dyDescent="0.25">
      <c r="B42" s="3">
        <v>2013</v>
      </c>
      <c r="C42" s="1"/>
      <c r="D42" s="1"/>
      <c r="E42" s="1"/>
      <c r="F42" s="1"/>
      <c r="G42" s="1"/>
      <c r="H42" s="1"/>
      <c r="I42" s="1"/>
      <c r="J42" s="1"/>
      <c r="K42" s="1"/>
      <c r="L42" s="1"/>
      <c r="M42" s="1"/>
      <c r="N42" s="1"/>
      <c r="O42" s="1"/>
      <c r="P42" s="1"/>
      <c r="Q42" s="1"/>
      <c r="R42" s="1"/>
      <c r="T42" s="3">
        <v>2013</v>
      </c>
      <c r="U42" s="1">
        <v>50550.831338112977</v>
      </c>
      <c r="V42" s="1">
        <v>59094.74145502771</v>
      </c>
      <c r="W42" s="1">
        <v>42259.376031147724</v>
      </c>
      <c r="X42" s="1">
        <v>20962.311852532323</v>
      </c>
      <c r="Y42" s="1">
        <v>86245.6729579573</v>
      </c>
      <c r="Z42" s="1">
        <v>29446.013672926554</v>
      </c>
      <c r="AA42" s="1">
        <v>45524.668506225935</v>
      </c>
      <c r="AB42" s="1">
        <v>82477.571171357893</v>
      </c>
      <c r="AC42" s="1">
        <v>48620.029175164898</v>
      </c>
      <c r="AD42" s="1">
        <v>35135.004552765735</v>
      </c>
      <c r="AE42" s="1">
        <v>42715.097511852146</v>
      </c>
      <c r="AF42" s="1">
        <v>36551.669633475947</v>
      </c>
      <c r="AG42" s="1">
        <v>9302.3375206099718</v>
      </c>
      <c r="AH42" s="1">
        <v>81972.651806656766</v>
      </c>
      <c r="AI42" s="1">
        <v>23263.082179724632</v>
      </c>
      <c r="AJ42" s="35">
        <f>SUM(U42:AI42)</f>
        <v>694121.05936553841</v>
      </c>
    </row>
    <row r="43" spans="2:36" x14ac:dyDescent="0.25">
      <c r="B43" s="3">
        <f>B42+1</f>
        <v>2014</v>
      </c>
      <c r="C43" s="36">
        <f t="shared" ref="C43:C68" si="23">U43/U42-1</f>
        <v>4.0467610122085773E-3</v>
      </c>
      <c r="D43" s="36">
        <f t="shared" ref="D43:D68" si="24">V43/V42-1</f>
        <v>1.46307867284865E-2</v>
      </c>
      <c r="E43" s="36">
        <f t="shared" ref="E43:E68" si="25">W43/W42-1</f>
        <v>1.4197692143909091E-2</v>
      </c>
      <c r="F43" s="36">
        <f t="shared" ref="F43:F68" si="26">X43/X42-1</f>
        <v>6.2912901200453675E-3</v>
      </c>
      <c r="G43" s="36">
        <f t="shared" ref="G43:G68" si="27">Y43/Y42-1</f>
        <v>3.7659200168123075E-3</v>
      </c>
      <c r="H43" s="36">
        <f t="shared" ref="H43:H68" si="28">Z43/Z42-1</f>
        <v>1.2606172066367494E-2</v>
      </c>
      <c r="I43" s="36">
        <f t="shared" ref="I43:I68" si="29">AA43/AA42-1</f>
        <v>2.0992064656037313E-2</v>
      </c>
      <c r="J43" s="36">
        <f t="shared" ref="J43:J68" si="30">AB43/AB42-1</f>
        <v>1.0406321896208715E-2</v>
      </c>
      <c r="K43" s="36">
        <f t="shared" ref="K43:K68" si="31">AC43/AC42-1</f>
        <v>1.5721402509037974E-2</v>
      </c>
      <c r="L43" s="36">
        <f t="shared" ref="L43:L68" si="32">AD43/AD42-1</f>
        <v>9.7977018450510212E-3</v>
      </c>
      <c r="M43" s="36">
        <f t="shared" ref="M43:M68" si="33">AE43/AE42-1</f>
        <v>1.5081629264839691E-2</v>
      </c>
      <c r="N43" s="36">
        <f t="shared" ref="N43:N68" si="34">AF43/AF42-1</f>
        <v>6.1693197446925918E-3</v>
      </c>
      <c r="O43" s="36">
        <f t="shared" ref="O43:O68" si="35">AG43/AG42-1</f>
        <v>-1.0256865961688622E-3</v>
      </c>
      <c r="P43" s="36">
        <f t="shared" ref="P43:P68" si="36">AH43/AH42-1</f>
        <v>1.6483294922052583E-2</v>
      </c>
      <c r="Q43" s="36">
        <f t="shared" ref="Q43:Q68" si="37">AI43/AI42-1</f>
        <v>1.3679629677276539E-2</v>
      </c>
      <c r="R43" s="36">
        <f t="shared" ref="R43:R68" si="38">AJ43/AJ42-1</f>
        <v>1.1452143619047339E-2</v>
      </c>
      <c r="T43" s="3">
        <f>T42+1</f>
        <v>2014</v>
      </c>
      <c r="U43" s="1">
        <v>50755.398471506785</v>
      </c>
      <c r="V43" s="1">
        <v>59959.344014031274</v>
      </c>
      <c r="W43" s="1">
        <v>42859.361642231648</v>
      </c>
      <c r="X43" s="1">
        <v>21094.191837983468</v>
      </c>
      <c r="Y43" s="1">
        <v>86570.467264113118</v>
      </c>
      <c r="Z43" s="1">
        <v>29817.215187956077</v>
      </c>
      <c r="AA43" s="1">
        <v>46480.325290953297</v>
      </c>
      <c r="AB43" s="1">
        <v>83335.859326184509</v>
      </c>
      <c r="AC43" s="1">
        <v>49384.404223828838</v>
      </c>
      <c r="AD43" s="1">
        <v>35479.246851698241</v>
      </c>
      <c r="AE43" s="1">
        <v>43359.310776537372</v>
      </c>
      <c r="AF43" s="1">
        <v>36777.168570647227</v>
      </c>
      <c r="AG43" s="1">
        <v>9292.7962377020431</v>
      </c>
      <c r="AH43" s="1">
        <v>83323.83120192861</v>
      </c>
      <c r="AI43" s="1">
        <v>23581.312529095314</v>
      </c>
      <c r="AJ43" s="35">
        <f t="shared" ref="AJ43:AJ69" si="39">SUM(U43:AI43)</f>
        <v>702070.23342639778</v>
      </c>
    </row>
    <row r="44" spans="2:36" x14ac:dyDescent="0.25">
      <c r="B44" s="3">
        <f t="shared" ref="B44:B68" si="40">B43+1</f>
        <v>2015</v>
      </c>
      <c r="C44" s="36">
        <f t="shared" si="23"/>
        <v>6.3602082098530577E-3</v>
      </c>
      <c r="D44" s="36">
        <f t="shared" si="24"/>
        <v>5.3018422815527266E-3</v>
      </c>
      <c r="E44" s="36">
        <f t="shared" si="25"/>
        <v>6.5549662367678785E-3</v>
      </c>
      <c r="F44" s="36">
        <f t="shared" si="26"/>
        <v>8.3281393604492937E-3</v>
      </c>
      <c r="G44" s="36">
        <f t="shared" si="27"/>
        <v>9.6868198288140306E-3</v>
      </c>
      <c r="H44" s="36">
        <f t="shared" si="28"/>
        <v>1.8116703763437769E-3</v>
      </c>
      <c r="I44" s="36">
        <f t="shared" si="29"/>
        <v>1.5413805610684728E-2</v>
      </c>
      <c r="J44" s="36">
        <f t="shared" si="30"/>
        <v>1.1447772319030713E-2</v>
      </c>
      <c r="K44" s="36">
        <f t="shared" si="31"/>
        <v>9.1011463447168151E-3</v>
      </c>
      <c r="L44" s="36">
        <f t="shared" si="32"/>
        <v>1.4002922796497064E-2</v>
      </c>
      <c r="M44" s="36">
        <f t="shared" si="33"/>
        <v>1.8904585443050737E-2</v>
      </c>
      <c r="N44" s="36">
        <f t="shared" si="34"/>
        <v>6.6716677889970821E-3</v>
      </c>
      <c r="O44" s="36">
        <f t="shared" si="35"/>
        <v>6.7592097198148071E-3</v>
      </c>
      <c r="P44" s="36">
        <f t="shared" si="36"/>
        <v>1.3097932811286572E-2</v>
      </c>
      <c r="Q44" s="36">
        <f t="shared" si="37"/>
        <v>4.5092327299440793E-3</v>
      </c>
      <c r="R44" s="36">
        <f t="shared" si="38"/>
        <v>9.8739769044908776E-3</v>
      </c>
      <c r="T44" s="3">
        <f t="shared" ref="T44:T68" si="41">T43+1</f>
        <v>2015</v>
      </c>
      <c r="U44" s="1">
        <v>51078.213373559622</v>
      </c>
      <c r="V44" s="1">
        <v>60277.238999299036</v>
      </c>
      <c r="W44" s="1">
        <v>43140.303310725896</v>
      </c>
      <c r="X44" s="1">
        <v>21269.867207306244</v>
      </c>
      <c r="Y44" s="1">
        <v>87409.059782996832</v>
      </c>
      <c r="Z44" s="1">
        <v>29871.234153417165</v>
      </c>
      <c r="AA44" s="1">
        <v>47196.763989709449</v>
      </c>
      <c r="AB44" s="1">
        <v>84289.869269761446</v>
      </c>
      <c r="AC44" s="1">
        <v>49833.858913816555</v>
      </c>
      <c r="AD44" s="1">
        <v>35976.060006240434</v>
      </c>
      <c r="AE44" s="1">
        <v>44179.000571864213</v>
      </c>
      <c r="AF44" s="1">
        <v>37022.533621570532</v>
      </c>
      <c r="AG44" s="1">
        <v>9355.6081963561774</v>
      </c>
      <c r="AH44" s="1">
        <v>84415.20114459045</v>
      </c>
      <c r="AI44" s="1">
        <v>23687.64615536655</v>
      </c>
      <c r="AJ44" s="35">
        <f t="shared" si="39"/>
        <v>709002.45869658061</v>
      </c>
    </row>
    <row r="45" spans="2:36" x14ac:dyDescent="0.25">
      <c r="B45" s="3">
        <f t="shared" si="40"/>
        <v>2016</v>
      </c>
      <c r="C45" s="36">
        <f t="shared" si="23"/>
        <v>6.4506259935857013E-3</v>
      </c>
      <c r="D45" s="36">
        <f t="shared" si="24"/>
        <v>7.4261010979512765E-3</v>
      </c>
      <c r="E45" s="36">
        <f t="shared" si="25"/>
        <v>7.0296529692022158E-3</v>
      </c>
      <c r="F45" s="36">
        <f t="shared" si="26"/>
        <v>4.5062594332054839E-3</v>
      </c>
      <c r="G45" s="36">
        <f t="shared" si="27"/>
        <v>7.7162836883353236E-3</v>
      </c>
      <c r="H45" s="36">
        <f t="shared" si="28"/>
        <v>2.8259384536988286E-4</v>
      </c>
      <c r="I45" s="36">
        <f t="shared" si="29"/>
        <v>1.5190823013431443E-2</v>
      </c>
      <c r="J45" s="36">
        <f t="shared" si="30"/>
        <v>8.4231194893524819E-3</v>
      </c>
      <c r="K45" s="36">
        <f t="shared" si="31"/>
        <v>7.3005656967517485E-3</v>
      </c>
      <c r="L45" s="36">
        <f t="shared" si="32"/>
        <v>1.1350036842150191E-2</v>
      </c>
      <c r="M45" s="36">
        <f t="shared" si="33"/>
        <v>1.2978767721752327E-2</v>
      </c>
      <c r="N45" s="36">
        <f t="shared" si="34"/>
        <v>7.1936494868398704E-3</v>
      </c>
      <c r="O45" s="36">
        <f t="shared" si="35"/>
        <v>5.7307746881571919E-3</v>
      </c>
      <c r="P45" s="36">
        <f t="shared" si="36"/>
        <v>1.0799427165902431E-2</v>
      </c>
      <c r="Q45" s="36">
        <f t="shared" si="37"/>
        <v>6.8815900646526096E-3</v>
      </c>
      <c r="R45" s="36">
        <f t="shared" si="38"/>
        <v>8.4995425059120056E-3</v>
      </c>
      <c r="T45" s="3">
        <f t="shared" si="41"/>
        <v>2016</v>
      </c>
      <c r="U45" s="1">
        <v>51407.699824453019</v>
      </c>
      <c r="V45" s="1">
        <v>60724.8638700132</v>
      </c>
      <c r="W45" s="1">
        <v>43443.564671986423</v>
      </c>
      <c r="X45" s="1">
        <v>21365.714747052196</v>
      </c>
      <c r="Y45" s="1">
        <v>88083.532885213106</v>
      </c>
      <c r="Z45" s="1">
        <v>29879.675580342526</v>
      </c>
      <c r="AA45" s="1">
        <v>47913.721678283815</v>
      </c>
      <c r="AB45" s="1">
        <v>84999.852910362548</v>
      </c>
      <c r="AC45" s="1">
        <v>50197.674274739533</v>
      </c>
      <c r="AD45" s="1">
        <v>36384.389612746672</v>
      </c>
      <c r="AE45" s="1">
        <v>44752.389558465606</v>
      </c>
      <c r="AF45" s="1">
        <v>37288.860751558852</v>
      </c>
      <c r="AG45" s="1">
        <v>9409.2230790001722</v>
      </c>
      <c r="AH45" s="1">
        <v>85326.836961046458</v>
      </c>
      <c r="AI45" s="1">
        <v>23850.654825804326</v>
      </c>
      <c r="AJ45" s="35">
        <f t="shared" si="39"/>
        <v>715028.65523106826</v>
      </c>
    </row>
    <row r="46" spans="2:36" x14ac:dyDescent="0.25">
      <c r="B46" s="3">
        <f t="shared" si="40"/>
        <v>2017</v>
      </c>
      <c r="C46" s="36">
        <f t="shared" si="23"/>
        <v>1.3221810482306529E-2</v>
      </c>
      <c r="D46" s="36">
        <f t="shared" si="24"/>
        <v>1.1067260402845447E-2</v>
      </c>
      <c r="E46" s="36">
        <f t="shared" si="25"/>
        <v>1.2999532497421695E-2</v>
      </c>
      <c r="F46" s="36">
        <f t="shared" si="26"/>
        <v>9.9534816761484013E-3</v>
      </c>
      <c r="G46" s="36">
        <f t="shared" si="27"/>
        <v>1.0419717243098203E-2</v>
      </c>
      <c r="H46" s="36">
        <f t="shared" si="28"/>
        <v>4.7028451425710216E-3</v>
      </c>
      <c r="I46" s="36">
        <f t="shared" si="29"/>
        <v>2.1036224858066221E-2</v>
      </c>
      <c r="J46" s="36">
        <f t="shared" si="30"/>
        <v>1.1529344855403689E-2</v>
      </c>
      <c r="K46" s="36">
        <f t="shared" si="31"/>
        <v>1.2358601029683447E-2</v>
      </c>
      <c r="L46" s="36">
        <f t="shared" si="32"/>
        <v>1.3871599008516089E-2</v>
      </c>
      <c r="M46" s="36">
        <f t="shared" si="33"/>
        <v>1.4809151841915558E-2</v>
      </c>
      <c r="N46" s="36">
        <f t="shared" si="34"/>
        <v>1.0208239320716572E-2</v>
      </c>
      <c r="O46" s="36">
        <f t="shared" si="35"/>
        <v>8.8629603778882515E-3</v>
      </c>
      <c r="P46" s="36">
        <f t="shared" si="36"/>
        <v>1.5469345394797385E-2</v>
      </c>
      <c r="Q46" s="36">
        <f t="shared" si="37"/>
        <v>1.0243358364956601E-2</v>
      </c>
      <c r="R46" s="36">
        <f t="shared" si="38"/>
        <v>1.2575086776576594E-2</v>
      </c>
      <c r="T46" s="3">
        <f t="shared" si="41"/>
        <v>2017</v>
      </c>
      <c r="U46" s="1">
        <v>52087.402688863243</v>
      </c>
      <c r="V46" s="1">
        <v>61396.921751389971</v>
      </c>
      <c r="W46" s="1">
        <v>44008.310702743751</v>
      </c>
      <c r="X46" s="1">
        <v>21578.377997284795</v>
      </c>
      <c r="Y46" s="1">
        <v>89001.338391650177</v>
      </c>
      <c r="Z46" s="1">
        <v>30020.195067507138</v>
      </c>
      <c r="AA46" s="1">
        <v>48921.645501294995</v>
      </c>
      <c r="AB46" s="1">
        <v>85979.845527224708</v>
      </c>
      <c r="AC46" s="1">
        <v>50818.047303719039</v>
      </c>
      <c r="AD46" s="1">
        <v>36889.099275624314</v>
      </c>
      <c r="AE46" s="1">
        <v>45415.134490725475</v>
      </c>
      <c r="AF46" s="1">
        <v>37669.514366107636</v>
      </c>
      <c r="AG46" s="1">
        <v>9492.6166503360619</v>
      </c>
      <c r="AH46" s="1">
        <v>86646.787273442445</v>
      </c>
      <c r="AI46" s="1">
        <v>24094.965630423922</v>
      </c>
      <c r="AJ46" s="35">
        <f t="shared" si="39"/>
        <v>724020.20261833782</v>
      </c>
    </row>
    <row r="47" spans="2:36" x14ac:dyDescent="0.25">
      <c r="B47" s="3">
        <f t="shared" si="40"/>
        <v>2018</v>
      </c>
      <c r="C47" s="36">
        <f t="shared" si="23"/>
        <v>1.1087097406839108E-2</v>
      </c>
      <c r="D47" s="36">
        <f t="shared" si="24"/>
        <v>1.1114484375847278E-2</v>
      </c>
      <c r="E47" s="36">
        <f t="shared" si="25"/>
        <v>1.2857983772854409E-2</v>
      </c>
      <c r="F47" s="36">
        <f t="shared" si="26"/>
        <v>8.2829070042367281E-3</v>
      </c>
      <c r="G47" s="36">
        <f t="shared" si="27"/>
        <v>8.1236102479960159E-3</v>
      </c>
      <c r="H47" s="36">
        <f t="shared" si="28"/>
        <v>2.6340627116019366E-3</v>
      </c>
      <c r="I47" s="36">
        <f t="shared" si="29"/>
        <v>1.8576716258374093E-2</v>
      </c>
      <c r="J47" s="36">
        <f t="shared" si="30"/>
        <v>8.5504853126294744E-3</v>
      </c>
      <c r="K47" s="36">
        <f t="shared" si="31"/>
        <v>1.0377501756241747E-2</v>
      </c>
      <c r="L47" s="36">
        <f t="shared" si="32"/>
        <v>1.1597435053084082E-2</v>
      </c>
      <c r="M47" s="36">
        <f t="shared" si="33"/>
        <v>1.2934918112577964E-2</v>
      </c>
      <c r="N47" s="36">
        <f t="shared" si="34"/>
        <v>8.8826283345202484E-3</v>
      </c>
      <c r="O47" s="36">
        <f t="shared" si="35"/>
        <v>7.9270337921677481E-3</v>
      </c>
      <c r="P47" s="36">
        <f t="shared" si="36"/>
        <v>1.4048397876554208E-2</v>
      </c>
      <c r="Q47" s="36">
        <f t="shared" si="37"/>
        <v>9.104849776724544E-3</v>
      </c>
      <c r="R47" s="36">
        <f t="shared" si="38"/>
        <v>1.082794343537663E-2</v>
      </c>
      <c r="T47" s="3">
        <f t="shared" si="41"/>
        <v>2018</v>
      </c>
      <c r="U47" s="1">
        <v>52664.900796143927</v>
      </c>
      <c r="V47" s="1">
        <v>62079.316878920916</v>
      </c>
      <c r="W47" s="1">
        <v>44574.168847630368</v>
      </c>
      <c r="X47" s="1">
        <v>21757.109695538573</v>
      </c>
      <c r="Y47" s="1">
        <v>89724.350576293946</v>
      </c>
      <c r="Z47" s="1">
        <v>30099.270143929476</v>
      </c>
      <c r="AA47" s="1">
        <v>49830.449028665316</v>
      </c>
      <c r="AB47" s="1">
        <v>86715.014933587401</v>
      </c>
      <c r="AC47" s="1">
        <v>51345.411678862161</v>
      </c>
      <c r="AD47" s="1">
        <v>37316.918208640142</v>
      </c>
      <c r="AE47" s="1">
        <v>46002.575536434728</v>
      </c>
      <c r="AF47" s="1">
        <v>38004.118661763641</v>
      </c>
      <c r="AG47" s="1">
        <v>9567.8649432993698</v>
      </c>
      <c r="AH47" s="1">
        <v>87864.035815784911</v>
      </c>
      <c r="AI47" s="1">
        <v>24314.346672864271</v>
      </c>
      <c r="AJ47" s="35">
        <f t="shared" si="39"/>
        <v>731859.85241835914</v>
      </c>
    </row>
    <row r="48" spans="2:36" x14ac:dyDescent="0.25">
      <c r="B48" s="3">
        <f t="shared" si="40"/>
        <v>2019</v>
      </c>
      <c r="C48" s="36">
        <f t="shared" si="23"/>
        <v>1.463377003393096E-2</v>
      </c>
      <c r="D48" s="36">
        <f t="shared" si="24"/>
        <v>1.4975703652477801E-2</v>
      </c>
      <c r="E48" s="36">
        <f t="shared" si="25"/>
        <v>1.6189729773320671E-2</v>
      </c>
      <c r="F48" s="36">
        <f t="shared" si="26"/>
        <v>7.6674399754486089E-3</v>
      </c>
      <c r="G48" s="36">
        <f t="shared" si="27"/>
        <v>1.0444043437180861E-2</v>
      </c>
      <c r="H48" s="36">
        <f t="shared" si="28"/>
        <v>3.8386947585595799E-3</v>
      </c>
      <c r="I48" s="36">
        <f t="shared" si="29"/>
        <v>2.2707226036376094E-2</v>
      </c>
      <c r="J48" s="36">
        <f t="shared" si="30"/>
        <v>1.0791809556674803E-2</v>
      </c>
      <c r="K48" s="36">
        <f t="shared" si="31"/>
        <v>1.270854055080739E-2</v>
      </c>
      <c r="L48" s="36">
        <f t="shared" si="32"/>
        <v>1.6571073538048875E-2</v>
      </c>
      <c r="M48" s="36">
        <f t="shared" si="33"/>
        <v>1.5810525935858299E-2</v>
      </c>
      <c r="N48" s="36">
        <f t="shared" si="34"/>
        <v>1.2230050823778926E-2</v>
      </c>
      <c r="O48" s="36">
        <f t="shared" si="35"/>
        <v>1.007554260067911E-2</v>
      </c>
      <c r="P48" s="36">
        <f t="shared" si="36"/>
        <v>1.7270870498728108E-2</v>
      </c>
      <c r="Q48" s="36">
        <f t="shared" si="37"/>
        <v>1.343738845530984E-2</v>
      </c>
      <c r="R48" s="36">
        <f t="shared" si="38"/>
        <v>1.3817423737595869E-2</v>
      </c>
      <c r="T48" s="3">
        <f t="shared" si="41"/>
        <v>2019</v>
      </c>
      <c r="U48" s="1">
        <v>53435.586843254481</v>
      </c>
      <c r="V48" s="1">
        <v>63008.998331447903</v>
      </c>
      <c r="W48" s="1">
        <v>45295.812596143871</v>
      </c>
      <c r="X48" s="1">
        <v>21923.931028168365</v>
      </c>
      <c r="Y48" s="1">
        <v>90661.435591085596</v>
      </c>
      <c r="Z48" s="1">
        <v>30214.812054467446</v>
      </c>
      <c r="AA48" s="1">
        <v>50961.96029825334</v>
      </c>
      <c r="AB48" s="1">
        <v>87650.826860454879</v>
      </c>
      <c r="AC48" s="1">
        <v>51997.936925280883</v>
      </c>
      <c r="AD48" s="1">
        <v>37935.299604488871</v>
      </c>
      <c r="AE48" s="1">
        <v>46729.900450069807</v>
      </c>
      <c r="AF48" s="1">
        <v>38468.910964509938</v>
      </c>
      <c r="AG48" s="1">
        <v>9664.2663741331271</v>
      </c>
      <c r="AH48" s="1">
        <v>89381.524199854932</v>
      </c>
      <c r="AI48" s="1">
        <v>24641.067994144618</v>
      </c>
      <c r="AJ48" s="35">
        <f t="shared" si="39"/>
        <v>741972.27011575806</v>
      </c>
    </row>
    <row r="49" spans="2:36" x14ac:dyDescent="0.25">
      <c r="B49" s="3">
        <f t="shared" si="40"/>
        <v>2020</v>
      </c>
      <c r="C49" s="36">
        <f t="shared" si="23"/>
        <v>6.8328412433533714E-3</v>
      </c>
      <c r="D49" s="36">
        <f t="shared" si="24"/>
        <v>7.6546059816302581E-3</v>
      </c>
      <c r="E49" s="36">
        <f t="shared" si="25"/>
        <v>1.0683616283670094E-2</v>
      </c>
      <c r="F49" s="36">
        <f t="shared" si="26"/>
        <v>2.0999056199035859E-3</v>
      </c>
      <c r="G49" s="36">
        <f t="shared" si="27"/>
        <v>5.8812361479505526E-3</v>
      </c>
      <c r="H49" s="36">
        <f t="shared" si="28"/>
        <v>-2.2974427327496771E-3</v>
      </c>
      <c r="I49" s="36">
        <f t="shared" si="29"/>
        <v>1.6663597448371981E-2</v>
      </c>
      <c r="J49" s="36">
        <f t="shared" si="30"/>
        <v>5.5118207942901343E-3</v>
      </c>
      <c r="K49" s="36">
        <f t="shared" si="31"/>
        <v>6.4668576026303271E-3</v>
      </c>
      <c r="L49" s="36">
        <f t="shared" si="32"/>
        <v>6.4270581774086288E-3</v>
      </c>
      <c r="M49" s="36">
        <f t="shared" si="33"/>
        <v>9.1902428438848105E-3</v>
      </c>
      <c r="N49" s="36">
        <f t="shared" si="34"/>
        <v>6.2258048155572343E-3</v>
      </c>
      <c r="O49" s="36">
        <f t="shared" si="35"/>
        <v>5.9694779561298983E-3</v>
      </c>
      <c r="P49" s="36">
        <f t="shared" si="36"/>
        <v>1.055861698684657E-2</v>
      </c>
      <c r="Q49" s="36">
        <f t="shared" si="37"/>
        <v>5.9313126847062581E-3</v>
      </c>
      <c r="R49" s="36">
        <f t="shared" si="38"/>
        <v>7.5071827636408184E-3</v>
      </c>
      <c r="T49" s="3">
        <f t="shared" si="41"/>
        <v>2020</v>
      </c>
      <c r="U49" s="1">
        <v>53800.70372489986</v>
      </c>
      <c r="V49" s="1">
        <v>63491.30738697233</v>
      </c>
      <c r="W49" s="1">
        <v>45779.735677178105</v>
      </c>
      <c r="X49" s="1">
        <v>21969.969214144796</v>
      </c>
      <c r="Y49" s="1">
        <v>91194.636903308972</v>
      </c>
      <c r="Z49" s="1">
        <v>30145.395254091512</v>
      </c>
      <c r="AA49" s="1">
        <v>51811.169889843353</v>
      </c>
      <c r="AB49" s="1">
        <v>88133.942510581051</v>
      </c>
      <c r="AC49" s="1">
        <v>52334.200179007232</v>
      </c>
      <c r="AD49" s="1">
        <v>38179.111982024348</v>
      </c>
      <c r="AE49" s="1">
        <v>47159.359583276506</v>
      </c>
      <c r="AF49" s="1">
        <v>38708.410895642024</v>
      </c>
      <c r="AG49" s="1">
        <v>9721.9569992156812</v>
      </c>
      <c r="AH49" s="1">
        <v>90325.269479581752</v>
      </c>
      <c r="AI49" s="1">
        <v>24787.221873302995</v>
      </c>
      <c r="AJ49" s="35">
        <f t="shared" si="39"/>
        <v>747542.39155307051</v>
      </c>
    </row>
    <row r="50" spans="2:36" x14ac:dyDescent="0.25">
      <c r="B50" s="3">
        <f t="shared" si="40"/>
        <v>2021</v>
      </c>
      <c r="C50" s="36">
        <f t="shared" si="23"/>
        <v>6.5105226091557444E-3</v>
      </c>
      <c r="D50" s="36">
        <f t="shared" si="24"/>
        <v>6.9800526931269591E-3</v>
      </c>
      <c r="E50" s="36">
        <f t="shared" si="25"/>
        <v>1.3926889641380003E-2</v>
      </c>
      <c r="F50" s="36">
        <f t="shared" si="26"/>
        <v>-5.3205996136795886E-4</v>
      </c>
      <c r="G50" s="36">
        <f t="shared" si="27"/>
        <v>8.2174711381675092E-3</v>
      </c>
      <c r="H50" s="36">
        <f t="shared" si="28"/>
        <v>1.2942474783170788E-3</v>
      </c>
      <c r="I50" s="36">
        <f t="shared" si="29"/>
        <v>1.881523573875632E-2</v>
      </c>
      <c r="J50" s="36">
        <f t="shared" si="30"/>
        <v>7.6465758587043187E-3</v>
      </c>
      <c r="K50" s="36">
        <f t="shared" si="31"/>
        <v>9.2073639728995627E-3</v>
      </c>
      <c r="L50" s="36">
        <f t="shared" si="32"/>
        <v>8.5915103988816188E-3</v>
      </c>
      <c r="M50" s="36">
        <f t="shared" si="33"/>
        <v>1.0188151811270307E-2</v>
      </c>
      <c r="N50" s="36">
        <f t="shared" si="34"/>
        <v>4.9632774208134833E-3</v>
      </c>
      <c r="O50" s="36">
        <f t="shared" si="35"/>
        <v>8.2159394716003753E-3</v>
      </c>
      <c r="P50" s="36">
        <f t="shared" si="36"/>
        <v>1.3008881058059307E-2</v>
      </c>
      <c r="Q50" s="36">
        <f t="shared" si="37"/>
        <v>3.7832067573406736E-3</v>
      </c>
      <c r="R50" s="36">
        <f t="shared" si="38"/>
        <v>8.9461614852599514E-3</v>
      </c>
      <c r="T50" s="3">
        <f t="shared" si="41"/>
        <v>2021</v>
      </c>
      <c r="U50" s="1">
        <v>54150.974422889311</v>
      </c>
      <c r="V50" s="1">
        <v>63934.48005808892</v>
      </c>
      <c r="W50" s="1">
        <v>46417.305003765709</v>
      </c>
      <c r="X50" s="1">
        <v>21958.279873173462</v>
      </c>
      <c r="Y50" s="1">
        <v>91944.026200017572</v>
      </c>
      <c r="Z50" s="1">
        <v>30184.41085588199</v>
      </c>
      <c r="AA50" s="1">
        <v>52786.00926522151</v>
      </c>
      <c r="AB50" s="1">
        <v>88807.86538771489</v>
      </c>
      <c r="AC50" s="1">
        <v>52816.060208285933</v>
      </c>
      <c r="AD50" s="1">
        <v>38507.128219637976</v>
      </c>
      <c r="AE50" s="1">
        <v>47639.826298033215</v>
      </c>
      <c r="AF50" s="1">
        <v>38900.531477435936</v>
      </c>
      <c r="AG50" s="1">
        <v>9801.8320094667379</v>
      </c>
      <c r="AH50" s="1">
        <v>91500.30016677879</v>
      </c>
      <c r="AI50" s="1">
        <v>24880.997058589775</v>
      </c>
      <c r="AJ50" s="35">
        <f t="shared" si="39"/>
        <v>754230.02650498168</v>
      </c>
    </row>
    <row r="51" spans="2:36" x14ac:dyDescent="0.25">
      <c r="B51" s="3">
        <f t="shared" si="40"/>
        <v>2022</v>
      </c>
      <c r="C51" s="36">
        <f t="shared" si="23"/>
        <v>1.0116286615353909E-2</v>
      </c>
      <c r="D51" s="36">
        <f t="shared" si="24"/>
        <v>5.4712043436788704E-3</v>
      </c>
      <c r="E51" s="36">
        <f t="shared" si="25"/>
        <v>1.4392330873226555E-2</v>
      </c>
      <c r="F51" s="36">
        <f t="shared" si="26"/>
        <v>1.2954638922406669E-3</v>
      </c>
      <c r="G51" s="36">
        <f t="shared" si="27"/>
        <v>8.1485745137583887E-3</v>
      </c>
      <c r="H51" s="36">
        <f t="shared" si="28"/>
        <v>3.3577749817799152E-3</v>
      </c>
      <c r="I51" s="36">
        <f t="shared" si="29"/>
        <v>1.6001463041351416E-2</v>
      </c>
      <c r="J51" s="36">
        <f t="shared" si="30"/>
        <v>8.3804437206100868E-3</v>
      </c>
      <c r="K51" s="36">
        <f t="shared" si="31"/>
        <v>1.1095465165962715E-2</v>
      </c>
      <c r="L51" s="36">
        <f t="shared" si="32"/>
        <v>1.0065573477290535E-2</v>
      </c>
      <c r="M51" s="36">
        <f t="shared" si="33"/>
        <v>9.8185878622558675E-3</v>
      </c>
      <c r="N51" s="36">
        <f t="shared" si="34"/>
        <v>6.0495496823531614E-3</v>
      </c>
      <c r="O51" s="36">
        <f t="shared" si="35"/>
        <v>8.7274629569196183E-3</v>
      </c>
      <c r="P51" s="36">
        <f t="shared" si="36"/>
        <v>1.3857776063563865E-2</v>
      </c>
      <c r="Q51" s="36">
        <f t="shared" si="37"/>
        <v>3.9938165261756975E-3</v>
      </c>
      <c r="R51" s="36">
        <f t="shared" si="38"/>
        <v>9.4973415792241056E-3</v>
      </c>
      <c r="T51" s="3">
        <f t="shared" si="41"/>
        <v>2022</v>
      </c>
      <c r="U51" s="1">
        <v>54698.781200651953</v>
      </c>
      <c r="V51" s="1">
        <v>64284.278663093581</v>
      </c>
      <c r="W51" s="1">
        <v>47085.358215623382</v>
      </c>
      <c r="X51" s="1">
        <v>21986.726031884875</v>
      </c>
      <c r="Y51" s="1">
        <v>92693.238948603364</v>
      </c>
      <c r="Z51" s="1">
        <v>30285.763315493634</v>
      </c>
      <c r="AA51" s="1">
        <v>53630.662641579387</v>
      </c>
      <c r="AB51" s="1">
        <v>89552.114705544154</v>
      </c>
      <c r="AC51" s="1">
        <v>53402.078964530359</v>
      </c>
      <c r="AD51" s="1">
        <v>38894.724548132188</v>
      </c>
      <c r="AE51" s="1">
        <v>48107.582118283062</v>
      </c>
      <c r="AF51" s="1">
        <v>39135.862175278628</v>
      </c>
      <c r="AG51" s="1">
        <v>9887.3771352393069</v>
      </c>
      <c r="AH51" s="1">
        <v>92768.290836238884</v>
      </c>
      <c r="AI51" s="1">
        <v>24980.367195830098</v>
      </c>
      <c r="AJ51" s="35">
        <f t="shared" si="39"/>
        <v>761393.20669600682</v>
      </c>
    </row>
    <row r="52" spans="2:36" x14ac:dyDescent="0.25">
      <c r="B52" s="3">
        <f t="shared" si="40"/>
        <v>2023</v>
      </c>
      <c r="C52" s="36">
        <f t="shared" si="23"/>
        <v>1.1342099960183205E-2</v>
      </c>
      <c r="D52" s="36">
        <f t="shared" si="24"/>
        <v>4.4338503609706592E-3</v>
      </c>
      <c r="E52" s="36">
        <f t="shared" si="25"/>
        <v>1.5073289032086601E-2</v>
      </c>
      <c r="F52" s="36">
        <f t="shared" si="26"/>
        <v>-2.2898873311741896E-3</v>
      </c>
      <c r="G52" s="36">
        <f t="shared" si="27"/>
        <v>5.2699424217295121E-3</v>
      </c>
      <c r="H52" s="36">
        <f t="shared" si="28"/>
        <v>2.7671518050236266E-3</v>
      </c>
      <c r="I52" s="36">
        <f t="shared" si="29"/>
        <v>1.5070254813638773E-2</v>
      </c>
      <c r="J52" s="36">
        <f t="shared" si="30"/>
        <v>6.1079151117917618E-3</v>
      </c>
      <c r="K52" s="36">
        <f t="shared" si="31"/>
        <v>1.0055496947572573E-2</v>
      </c>
      <c r="L52" s="36">
        <f t="shared" si="32"/>
        <v>1.0143504658843838E-2</v>
      </c>
      <c r="M52" s="36">
        <f t="shared" si="33"/>
        <v>9.6427737518864909E-3</v>
      </c>
      <c r="N52" s="36">
        <f t="shared" si="34"/>
        <v>5.0304197397028627E-3</v>
      </c>
      <c r="O52" s="36">
        <f t="shared" si="35"/>
        <v>6.9291747519897307E-3</v>
      </c>
      <c r="P52" s="36">
        <f t="shared" si="36"/>
        <v>1.3722383645857539E-2</v>
      </c>
      <c r="Q52" s="36">
        <f t="shared" si="37"/>
        <v>2.996175870580764E-3</v>
      </c>
      <c r="R52" s="36">
        <f t="shared" si="38"/>
        <v>8.5382170085210873E-3</v>
      </c>
      <c r="T52" s="3">
        <f t="shared" si="41"/>
        <v>2023</v>
      </c>
      <c r="U52" s="1">
        <v>55319.180244729934</v>
      </c>
      <c r="V52" s="1">
        <v>64569.305535248677</v>
      </c>
      <c r="W52" s="1">
        <v>47795.08942918681</v>
      </c>
      <c r="X52" s="1">
        <v>21936.378906490463</v>
      </c>
      <c r="Y52" s="1">
        <v>93181.726980746127</v>
      </c>
      <c r="Z52" s="1">
        <v>30369.568620118618</v>
      </c>
      <c r="AA52" s="1">
        <v>54438.890393412286</v>
      </c>
      <c r="AB52" s="1">
        <v>90099.091420247059</v>
      </c>
      <c r="AC52" s="1">
        <v>53939.063406552224</v>
      </c>
      <c r="AD52" s="1">
        <v>39289.25336779061</v>
      </c>
      <c r="AE52" s="1">
        <v>48571.472648399969</v>
      </c>
      <c r="AF52" s="1">
        <v>39332.731988895437</v>
      </c>
      <c r="AG52" s="1">
        <v>9955.8884992482072</v>
      </c>
      <c r="AH52" s="1">
        <v>94041.292913264246</v>
      </c>
      <c r="AI52" s="1">
        <v>25055.212769260492</v>
      </c>
      <c r="AJ52" s="35">
        <f t="shared" si="39"/>
        <v>767894.14712359116</v>
      </c>
    </row>
    <row r="53" spans="2:36" x14ac:dyDescent="0.25">
      <c r="B53" s="3">
        <f t="shared" si="40"/>
        <v>2024</v>
      </c>
      <c r="C53" s="36">
        <f t="shared" si="23"/>
        <v>1.0857217155115562E-2</v>
      </c>
      <c r="D53" s="36">
        <f t="shared" si="24"/>
        <v>7.0825930306943619E-3</v>
      </c>
      <c r="E53" s="36">
        <f t="shared" si="25"/>
        <v>1.4383760299323756E-2</v>
      </c>
      <c r="F53" s="36">
        <f t="shared" si="26"/>
        <v>-7.8256769384965619E-4</v>
      </c>
      <c r="G53" s="36">
        <f t="shared" si="27"/>
        <v>3.3350726954759491E-3</v>
      </c>
      <c r="H53" s="36">
        <f t="shared" si="28"/>
        <v>1.095631033607436E-3</v>
      </c>
      <c r="I53" s="36">
        <f t="shared" si="29"/>
        <v>1.441419971227198E-2</v>
      </c>
      <c r="J53" s="36">
        <f t="shared" si="30"/>
        <v>4.6135149134964859E-3</v>
      </c>
      <c r="K53" s="36">
        <f t="shared" si="31"/>
        <v>9.0778143740921635E-3</v>
      </c>
      <c r="L53" s="36">
        <f t="shared" si="32"/>
        <v>1.2407683623134824E-2</v>
      </c>
      <c r="M53" s="36">
        <f t="shared" si="33"/>
        <v>8.9740842459571368E-3</v>
      </c>
      <c r="N53" s="36">
        <f t="shared" si="34"/>
        <v>5.8992169122624727E-3</v>
      </c>
      <c r="O53" s="36">
        <f t="shared" si="35"/>
        <v>5.7271462381118798E-3</v>
      </c>
      <c r="P53" s="36">
        <f t="shared" si="36"/>
        <v>1.2866690730583441E-2</v>
      </c>
      <c r="Q53" s="36">
        <f t="shared" si="37"/>
        <v>5.6823019288740895E-3</v>
      </c>
      <c r="R53" s="36">
        <f t="shared" si="38"/>
        <v>8.2395336579046408E-3</v>
      </c>
      <c r="T53" s="3">
        <f t="shared" si="41"/>
        <v>2024</v>
      </c>
      <c r="U53" s="1">
        <v>55919.792597489948</v>
      </c>
      <c r="V53" s="1">
        <v>65026.623648629407</v>
      </c>
      <c r="W53" s="1">
        <v>48482.562539020975</v>
      </c>
      <c r="X53" s="1">
        <v>21919.212205038199</v>
      </c>
      <c r="Y53" s="1">
        <v>93492.494814116901</v>
      </c>
      <c r="Z53" s="1">
        <v>30402.842461976092</v>
      </c>
      <c r="AA53" s="1">
        <v>55223.583431657418</v>
      </c>
      <c r="AB53" s="1">
        <v>90514.764922206843</v>
      </c>
      <c r="AC53" s="1">
        <v>54428.712211669292</v>
      </c>
      <c r="AD53" s="1">
        <v>39776.741993367337</v>
      </c>
      <c r="AE53" s="1">
        <v>49007.357135896913</v>
      </c>
      <c r="AF53" s="1">
        <v>39564.764306649813</v>
      </c>
      <c r="AG53" s="1">
        <v>10012.907328613737</v>
      </c>
      <c r="AH53" s="1">
        <v>95251.293145083429</v>
      </c>
      <c r="AI53" s="1">
        <v>25197.584053107614</v>
      </c>
      <c r="AJ53" s="35">
        <f t="shared" si="39"/>
        <v>774221.23679452389</v>
      </c>
    </row>
    <row r="54" spans="2:36" x14ac:dyDescent="0.25">
      <c r="B54" s="3">
        <f t="shared" si="40"/>
        <v>2025</v>
      </c>
      <c r="C54" s="36">
        <f t="shared" si="23"/>
        <v>9.6779649433118564E-3</v>
      </c>
      <c r="D54" s="36">
        <f t="shared" si="24"/>
        <v>9.4033981787371435E-3</v>
      </c>
      <c r="E54" s="36">
        <f t="shared" si="25"/>
        <v>1.6471422928214796E-2</v>
      </c>
      <c r="F54" s="36">
        <f t="shared" si="26"/>
        <v>1.8779268290498585E-3</v>
      </c>
      <c r="G54" s="36">
        <f t="shared" si="27"/>
        <v>3.4638255946692897E-3</v>
      </c>
      <c r="H54" s="36">
        <f t="shared" si="28"/>
        <v>2.6953776546130293E-3</v>
      </c>
      <c r="I54" s="36">
        <f t="shared" si="29"/>
        <v>1.598836219828903E-2</v>
      </c>
      <c r="J54" s="36">
        <f t="shared" si="30"/>
        <v>5.0596840135577192E-3</v>
      </c>
      <c r="K54" s="36">
        <f t="shared" si="31"/>
        <v>1.0552079874864617E-2</v>
      </c>
      <c r="L54" s="36">
        <f t="shared" si="32"/>
        <v>1.2603979795487108E-2</v>
      </c>
      <c r="M54" s="36">
        <f t="shared" si="33"/>
        <v>8.4168429272644119E-3</v>
      </c>
      <c r="N54" s="36">
        <f t="shared" si="34"/>
        <v>6.6689769655807751E-3</v>
      </c>
      <c r="O54" s="36">
        <f t="shared" si="35"/>
        <v>6.1112741965887452E-3</v>
      </c>
      <c r="P54" s="36">
        <f t="shared" si="36"/>
        <v>1.3921608234638949E-2</v>
      </c>
      <c r="Q54" s="36">
        <f t="shared" si="37"/>
        <v>7.5307098008388085E-3</v>
      </c>
      <c r="R54" s="36">
        <f t="shared" si="38"/>
        <v>9.1293332757236278E-3</v>
      </c>
      <c r="T54" s="3">
        <f t="shared" si="41"/>
        <v>2025</v>
      </c>
      <c r="U54" s="1">
        <v>56460.982389885721</v>
      </c>
      <c r="V54" s="1">
        <v>65638.094883016354</v>
      </c>
      <c r="W54" s="1">
        <v>49281.139331244813</v>
      </c>
      <c r="X54" s="1">
        <v>21960.374881709675</v>
      </c>
      <c r="Y54" s="1">
        <v>93816.336510563531</v>
      </c>
      <c r="Z54" s="1">
        <v>30484.789604184822</v>
      </c>
      <c r="AA54" s="1">
        <v>56106.518085450189</v>
      </c>
      <c r="AB54" s="1">
        <v>90972.741031274665</v>
      </c>
      <c r="AC54" s="1">
        <v>55003.048330412843</v>
      </c>
      <c r="AD54" s="1">
        <v>40278.087245782044</v>
      </c>
      <c r="AE54" s="1">
        <v>49419.844363190103</v>
      </c>
      <c r="AF54" s="1">
        <v>39828.620808459491</v>
      </c>
      <c r="AG54" s="1">
        <v>10074.098950803929</v>
      </c>
      <c r="AH54" s="1">
        <v>96577.344332092034</v>
      </c>
      <c r="AI54" s="1">
        <v>25387.339746293808</v>
      </c>
      <c r="AJ54" s="35">
        <f t="shared" si="39"/>
        <v>781289.36049436405</v>
      </c>
    </row>
    <row r="55" spans="2:36" x14ac:dyDescent="0.25">
      <c r="B55" s="3">
        <f t="shared" si="40"/>
        <v>2026</v>
      </c>
      <c r="C55" s="36">
        <f t="shared" si="23"/>
        <v>1.539026329774229E-2</v>
      </c>
      <c r="D55" s="36">
        <f t="shared" si="24"/>
        <v>6.9811600509566141E-3</v>
      </c>
      <c r="E55" s="36">
        <f t="shared" si="25"/>
        <v>1.5363431906431968E-2</v>
      </c>
      <c r="F55" s="36">
        <f t="shared" si="26"/>
        <v>4.8535511632017414E-3</v>
      </c>
      <c r="G55" s="36">
        <f t="shared" si="27"/>
        <v>3.0364510820035662E-3</v>
      </c>
      <c r="H55" s="36">
        <f t="shared" si="28"/>
        <v>3.5782776444670539E-3</v>
      </c>
      <c r="I55" s="36">
        <f t="shared" si="29"/>
        <v>1.5209366633195165E-2</v>
      </c>
      <c r="J55" s="36">
        <f t="shared" si="30"/>
        <v>4.3643316763719575E-3</v>
      </c>
      <c r="K55" s="36">
        <f t="shared" si="31"/>
        <v>9.5944621727688251E-3</v>
      </c>
      <c r="L55" s="36">
        <f t="shared" si="32"/>
        <v>1.7732621019458383E-2</v>
      </c>
      <c r="M55" s="36">
        <f t="shared" si="33"/>
        <v>6.255116091040458E-3</v>
      </c>
      <c r="N55" s="36">
        <f t="shared" si="34"/>
        <v>5.3555040186452629E-3</v>
      </c>
      <c r="O55" s="36">
        <f t="shared" si="35"/>
        <v>5.8127028870167408E-3</v>
      </c>
      <c r="P55" s="36">
        <f t="shared" si="36"/>
        <v>1.2222961913848529E-2</v>
      </c>
      <c r="Q55" s="36">
        <f t="shared" si="37"/>
        <v>5.4115251800315178E-3</v>
      </c>
      <c r="R55" s="36">
        <f t="shared" si="38"/>
        <v>8.9288523453308066E-3</v>
      </c>
      <c r="T55" s="3">
        <f t="shared" si="41"/>
        <v>2026</v>
      </c>
      <c r="U55" s="1">
        <v>57329.931774915254</v>
      </c>
      <c r="V55" s="1">
        <v>66096.324928834569</v>
      </c>
      <c r="W55" s="1">
        <v>50038.266759631777</v>
      </c>
      <c r="X55" s="1">
        <v>22066.960684761143</v>
      </c>
      <c r="Y55" s="1">
        <v>94101.205227070634</v>
      </c>
      <c r="Z55" s="1">
        <v>30593.872645321757</v>
      </c>
      <c r="AA55" s="1">
        <v>56959.86268952379</v>
      </c>
      <c r="AB55" s="1">
        <v>91369.776246643843</v>
      </c>
      <c r="AC55" s="1">
        <v>55530.772997005966</v>
      </c>
      <c r="AD55" s="1">
        <v>40992.323302300174</v>
      </c>
      <c r="AE55" s="1">
        <v>49728.971226883012</v>
      </c>
      <c r="AF55" s="1">
        <v>40041.923147256297</v>
      </c>
      <c r="AG55" s="1">
        <v>10132.656694859359</v>
      </c>
      <c r="AH55" s="1">
        <v>97757.805533603838</v>
      </c>
      <c r="AI55" s="1">
        <v>25524.723974584893</v>
      </c>
      <c r="AJ55" s="35">
        <f t="shared" si="39"/>
        <v>788265.37783319619</v>
      </c>
    </row>
    <row r="56" spans="2:36" x14ac:dyDescent="0.25">
      <c r="B56" s="3">
        <f t="shared" si="40"/>
        <v>2027</v>
      </c>
      <c r="C56" s="36">
        <f t="shared" si="23"/>
        <v>1.4308125787445558E-3</v>
      </c>
      <c r="D56" s="36">
        <f t="shared" si="24"/>
        <v>3.6846554576623891E-3</v>
      </c>
      <c r="E56" s="36">
        <f t="shared" si="25"/>
        <v>1.5421549978644977E-2</v>
      </c>
      <c r="F56" s="36">
        <f t="shared" si="26"/>
        <v>-4.3808429611088551E-3</v>
      </c>
      <c r="G56" s="36">
        <f t="shared" si="27"/>
        <v>2.180041139890232E-3</v>
      </c>
      <c r="H56" s="36">
        <f t="shared" si="28"/>
        <v>4.1134048189828132E-3</v>
      </c>
      <c r="I56" s="36">
        <f t="shared" si="29"/>
        <v>1.4697484430371111E-2</v>
      </c>
      <c r="J56" s="36">
        <f t="shared" si="30"/>
        <v>3.5993084219012594E-3</v>
      </c>
      <c r="K56" s="36">
        <f t="shared" si="31"/>
        <v>9.5007439863519227E-3</v>
      </c>
      <c r="L56" s="36">
        <f t="shared" si="32"/>
        <v>5.4273204064356761E-3</v>
      </c>
      <c r="M56" s="36">
        <f t="shared" si="33"/>
        <v>7.3067766973189396E-3</v>
      </c>
      <c r="N56" s="36">
        <f t="shared" si="34"/>
        <v>3.3456139474492552E-3</v>
      </c>
      <c r="O56" s="36">
        <f t="shared" si="35"/>
        <v>5.0903846730065982E-3</v>
      </c>
      <c r="P56" s="36">
        <f t="shared" si="36"/>
        <v>1.233760178668053E-2</v>
      </c>
      <c r="Q56" s="36">
        <f t="shared" si="37"/>
        <v>2.3528499219365173E-3</v>
      </c>
      <c r="R56" s="36">
        <f t="shared" si="38"/>
        <v>6.4225930950012611E-3</v>
      </c>
      <c r="T56" s="3">
        <f t="shared" si="41"/>
        <v>2027</v>
      </c>
      <c r="U56" s="1">
        <v>57411.960162437375</v>
      </c>
      <c r="V56" s="1">
        <v>66339.867113215019</v>
      </c>
      <c r="W56" s="1">
        <v>50809.934391310206</v>
      </c>
      <c r="X56" s="1">
        <v>21970.288795372242</v>
      </c>
      <c r="Y56" s="1">
        <v>94306.349725778899</v>
      </c>
      <c r="Z56" s="1">
        <v>30719.71762849237</v>
      </c>
      <c r="AA56" s="1">
        <v>57797.029384559137</v>
      </c>
      <c r="AB56" s="1">
        <v>91698.644251795617</v>
      </c>
      <c r="AC56" s="1">
        <v>56058.356654614741</v>
      </c>
      <c r="AD56" s="1">
        <v>41214.801775065956</v>
      </c>
      <c r="AE56" s="1">
        <v>50092.32971502524</v>
      </c>
      <c r="AF56" s="1">
        <v>40175.887963820453</v>
      </c>
      <c r="AG56" s="1">
        <v>10184.235815195709</v>
      </c>
      <c r="AH56" s="1">
        <v>98963.902409817194</v>
      </c>
      <c r="AI56" s="1">
        <v>25584.779819395946</v>
      </c>
      <c r="AJ56" s="35">
        <f t="shared" si="39"/>
        <v>793328.08560589619</v>
      </c>
    </row>
    <row r="57" spans="2:36" x14ac:dyDescent="0.25">
      <c r="B57" s="3">
        <f t="shared" si="40"/>
        <v>2028</v>
      </c>
      <c r="C57" s="36">
        <f t="shared" si="23"/>
        <v>1.0524968991071804E-2</v>
      </c>
      <c r="D57" s="36">
        <f t="shared" si="24"/>
        <v>1.7298586537497496E-3</v>
      </c>
      <c r="E57" s="36">
        <f t="shared" si="25"/>
        <v>1.4231871546740216E-2</v>
      </c>
      <c r="F57" s="36">
        <f t="shared" si="26"/>
        <v>-3.8262038026681822E-3</v>
      </c>
      <c r="G57" s="36">
        <f t="shared" si="27"/>
        <v>3.570983563798924E-3</v>
      </c>
      <c r="H57" s="36">
        <f t="shared" si="28"/>
        <v>-7.0268657140315494E-4</v>
      </c>
      <c r="I57" s="36">
        <f t="shared" si="29"/>
        <v>1.3740434281779956E-2</v>
      </c>
      <c r="J57" s="36">
        <f t="shared" si="30"/>
        <v>3.4395058749339125E-3</v>
      </c>
      <c r="K57" s="36">
        <f t="shared" si="31"/>
        <v>7.6686593450305818E-3</v>
      </c>
      <c r="L57" s="36">
        <f t="shared" si="32"/>
        <v>1.2094413678360505E-2</v>
      </c>
      <c r="M57" s="36">
        <f t="shared" si="33"/>
        <v>7.1255150546198909E-3</v>
      </c>
      <c r="N57" s="36">
        <f t="shared" si="34"/>
        <v>3.0243840847017367E-3</v>
      </c>
      <c r="O57" s="36">
        <f t="shared" si="35"/>
        <v>4.4537842839962316E-3</v>
      </c>
      <c r="P57" s="36">
        <f t="shared" si="36"/>
        <v>1.1672766456942263E-2</v>
      </c>
      <c r="Q57" s="36">
        <f t="shared" si="37"/>
        <v>1.3412531078806911E-3</v>
      </c>
      <c r="R57" s="36">
        <f t="shared" si="38"/>
        <v>6.8376106864349584E-3</v>
      </c>
      <c r="T57" s="3">
        <f t="shared" si="41"/>
        <v>2028</v>
      </c>
      <c r="U57" s="1">
        <v>58016.219262863684</v>
      </c>
      <c r="V57" s="1">
        <v>66454.625706429419</v>
      </c>
      <c r="W57" s="1">
        <v>51533.054850865628</v>
      </c>
      <c r="X57" s="1">
        <v>21886.22599283767</v>
      </c>
      <c r="Y57" s="1">
        <v>94643.116150611531</v>
      </c>
      <c r="Z57" s="1">
        <v>30698.131295437532</v>
      </c>
      <c r="AA57" s="1">
        <v>58591.185668499777</v>
      </c>
      <c r="AB57" s="1">
        <v>92014.042277423141</v>
      </c>
      <c r="AC57" s="1">
        <v>56488.249095241212</v>
      </c>
      <c r="AD57" s="1">
        <v>41713.270637405229</v>
      </c>
      <c r="AE57" s="1">
        <v>50449.263364530634</v>
      </c>
      <c r="AF57" s="1">
        <v>40297.395279966993</v>
      </c>
      <c r="AG57" s="1">
        <v>10229.594204613939</v>
      </c>
      <c r="AH57" s="1">
        <v>100119.08493031461</v>
      </c>
      <c r="AI57" s="1">
        <v>25619.095484843154</v>
      </c>
      <c r="AJ57" s="35">
        <f t="shared" si="39"/>
        <v>798752.55420188408</v>
      </c>
    </row>
    <row r="58" spans="2:36" x14ac:dyDescent="0.25">
      <c r="B58" s="3">
        <f t="shared" si="40"/>
        <v>2029</v>
      </c>
      <c r="C58" s="36">
        <f t="shared" si="23"/>
        <v>1.0125038306922685E-2</v>
      </c>
      <c r="D58" s="36">
        <f t="shared" si="24"/>
        <v>2.5702090086134888E-3</v>
      </c>
      <c r="E58" s="36">
        <f t="shared" si="25"/>
        <v>1.5584029523534548E-2</v>
      </c>
      <c r="F58" s="36">
        <f t="shared" si="26"/>
        <v>-4.1926294986371904E-4</v>
      </c>
      <c r="G58" s="36">
        <f t="shared" si="27"/>
        <v>4.1312830513893228E-3</v>
      </c>
      <c r="H58" s="36">
        <f t="shared" si="28"/>
        <v>3.0586455519763245E-3</v>
      </c>
      <c r="I58" s="36">
        <f t="shared" si="29"/>
        <v>1.3919179959845929E-2</v>
      </c>
      <c r="J58" s="36">
        <f t="shared" si="30"/>
        <v>5.009567831746331E-3</v>
      </c>
      <c r="K58" s="36">
        <f t="shared" si="31"/>
        <v>9.6361665054540691E-3</v>
      </c>
      <c r="L58" s="36">
        <f t="shared" si="32"/>
        <v>1.2063166844570317E-2</v>
      </c>
      <c r="M58" s="36">
        <f t="shared" si="33"/>
        <v>8.0653670086152651E-3</v>
      </c>
      <c r="N58" s="36">
        <f t="shared" si="34"/>
        <v>3.8198503750215274E-3</v>
      </c>
      <c r="O58" s="36">
        <f t="shared" si="35"/>
        <v>4.4388122302863042E-3</v>
      </c>
      <c r="P58" s="36">
        <f t="shared" si="36"/>
        <v>1.2662699885313433E-2</v>
      </c>
      <c r="Q58" s="36">
        <f t="shared" si="37"/>
        <v>2.567295641790146E-3</v>
      </c>
      <c r="R58" s="36">
        <f t="shared" si="38"/>
        <v>7.8883284027708722E-3</v>
      </c>
      <c r="T58" s="3">
        <f t="shared" si="41"/>
        <v>2029</v>
      </c>
      <c r="U58" s="1">
        <v>58603.635705323002</v>
      </c>
      <c r="V58" s="1">
        <v>66625.427984084119</v>
      </c>
      <c r="W58" s="1">
        <v>52336.147499099439</v>
      </c>
      <c r="X58" s="1">
        <v>21877.04990916653</v>
      </c>
      <c r="Y58" s="1">
        <v>95034.113652295229</v>
      </c>
      <c r="Z58" s="1">
        <v>30792.025998178309</v>
      </c>
      <c r="AA58" s="1">
        <v>59406.726925880364</v>
      </c>
      <c r="AB58" s="1">
        <v>92474.992863685067</v>
      </c>
      <c r="AC58" s="1">
        <v>57032.579269124515</v>
      </c>
      <c r="AD58" s="1">
        <v>42216.464780736962</v>
      </c>
      <c r="AE58" s="1">
        <v>50856.155188879864</v>
      </c>
      <c r="AF58" s="1">
        <v>40451.325300439566</v>
      </c>
      <c r="AG58" s="1">
        <v>10275.001452480245</v>
      </c>
      <c r="AH58" s="1">
        <v>101386.8628555794</v>
      </c>
      <c r="AI58" s="1">
        <v>25684.867277027995</v>
      </c>
      <c r="AJ58" s="35">
        <f t="shared" si="39"/>
        <v>805053.37666198052</v>
      </c>
    </row>
    <row r="59" spans="2:36" x14ac:dyDescent="0.25">
      <c r="B59" s="3">
        <f t="shared" si="40"/>
        <v>2030</v>
      </c>
      <c r="C59" s="36">
        <f t="shared" si="23"/>
        <v>8.3174763792064343E-3</v>
      </c>
      <c r="D59" s="36">
        <f t="shared" si="24"/>
        <v>4.5400086095510606E-3</v>
      </c>
      <c r="E59" s="36">
        <f t="shared" si="25"/>
        <v>1.3367224867700367E-2</v>
      </c>
      <c r="F59" s="36">
        <f t="shared" si="26"/>
        <v>-2.1530576227564158E-3</v>
      </c>
      <c r="G59" s="36">
        <f t="shared" si="27"/>
        <v>2.6490300817565426E-3</v>
      </c>
      <c r="H59" s="36">
        <f t="shared" si="28"/>
        <v>-9.5347390786093555E-5</v>
      </c>
      <c r="I59" s="36">
        <f t="shared" si="29"/>
        <v>1.3682604075871296E-2</v>
      </c>
      <c r="J59" s="36">
        <f t="shared" si="30"/>
        <v>2.7552844600184923E-3</v>
      </c>
      <c r="K59" s="36">
        <f t="shared" si="31"/>
        <v>7.530666486170956E-3</v>
      </c>
      <c r="L59" s="36">
        <f t="shared" si="32"/>
        <v>1.0974184952924348E-2</v>
      </c>
      <c r="M59" s="36">
        <f t="shared" si="33"/>
        <v>8.094363815165817E-3</v>
      </c>
      <c r="N59" s="36">
        <f t="shared" si="34"/>
        <v>5.1478282503716333E-3</v>
      </c>
      <c r="O59" s="36">
        <f t="shared" si="35"/>
        <v>2.9993639290180063E-3</v>
      </c>
      <c r="P59" s="36">
        <f t="shared" si="36"/>
        <v>1.1288740760786675E-2</v>
      </c>
      <c r="Q59" s="36">
        <f t="shared" si="37"/>
        <v>5.0057760136175133E-3</v>
      </c>
      <c r="R59" s="36">
        <f t="shared" si="38"/>
        <v>6.925549851086954E-3</v>
      </c>
      <c r="T59" s="3">
        <f t="shared" si="41"/>
        <v>2030</v>
      </c>
      <c r="U59" s="1">
        <v>59091.070061037644</v>
      </c>
      <c r="V59" s="1">
        <v>66927.908000746887</v>
      </c>
      <c r="W59" s="1">
        <v>53035.736551429036</v>
      </c>
      <c r="X59" s="1">
        <v>21829.947360096176</v>
      </c>
      <c r="Y59" s="1">
        <v>95285.861878153228</v>
      </c>
      <c r="Z59" s="1">
        <v>30789.090058842365</v>
      </c>
      <c r="AA59" s="1">
        <v>60219.565649850592</v>
      </c>
      <c r="AB59" s="1">
        <v>92729.787774462704</v>
      </c>
      <c r="AC59" s="1">
        <v>57462.072602446395</v>
      </c>
      <c r="AD59" s="1">
        <v>42679.756073299388</v>
      </c>
      <c r="AE59" s="1">
        <v>51267.803411219189</v>
      </c>
      <c r="AF59" s="1">
        <v>40659.561775586139</v>
      </c>
      <c r="AG59" s="1">
        <v>10305.819921207421</v>
      </c>
      <c r="AH59" s="1">
        <v>102531.39286690547</v>
      </c>
      <c r="AI59" s="1">
        <v>25813.43996955629</v>
      </c>
      <c r="AJ59" s="35">
        <f t="shared" si="39"/>
        <v>810628.8139548389</v>
      </c>
    </row>
    <row r="60" spans="2:36" x14ac:dyDescent="0.25">
      <c r="B60" s="3">
        <f t="shared" si="40"/>
        <v>2031</v>
      </c>
      <c r="C60" s="36">
        <f t="shared" si="23"/>
        <v>6.6133465517441703E-3</v>
      </c>
      <c r="D60" s="36">
        <f t="shared" si="24"/>
        <v>5.2336976129525592E-3</v>
      </c>
      <c r="E60" s="36">
        <f t="shared" si="25"/>
        <v>1.392871564518483E-2</v>
      </c>
      <c r="F60" s="36">
        <f t="shared" si="26"/>
        <v>-3.8089946870637492E-3</v>
      </c>
      <c r="G60" s="36">
        <f t="shared" si="27"/>
        <v>2.9806268097398725E-3</v>
      </c>
      <c r="H60" s="36">
        <f t="shared" si="28"/>
        <v>1.1272780502338264E-3</v>
      </c>
      <c r="I60" s="36">
        <f t="shared" si="29"/>
        <v>1.3591558888147892E-2</v>
      </c>
      <c r="J60" s="36">
        <f t="shared" si="30"/>
        <v>3.3510183249592096E-3</v>
      </c>
      <c r="K60" s="36">
        <f t="shared" si="31"/>
        <v>8.2738795951042832E-3</v>
      </c>
      <c r="L60" s="36">
        <f t="shared" si="32"/>
        <v>1.0002044726121317E-2</v>
      </c>
      <c r="M60" s="36">
        <f t="shared" si="33"/>
        <v>7.9409114696131766E-3</v>
      </c>
      <c r="N60" s="36">
        <f t="shared" si="34"/>
        <v>5.2854131484660893E-3</v>
      </c>
      <c r="O60" s="36">
        <f t="shared" si="35"/>
        <v>3.4050837859425087E-3</v>
      </c>
      <c r="P60" s="36">
        <f t="shared" si="36"/>
        <v>1.1756686977766995E-2</v>
      </c>
      <c r="Q60" s="36">
        <f t="shared" si="37"/>
        <v>5.5928068556194699E-3</v>
      </c>
      <c r="R60" s="36">
        <f t="shared" si="38"/>
        <v>7.097949238657808E-3</v>
      </c>
      <c r="T60" s="3">
        <f t="shared" si="41"/>
        <v>2031</v>
      </c>
      <c r="U60" s="1">
        <v>59481.859785464687</v>
      </c>
      <c r="V60" s="1">
        <v>67278.188433090298</v>
      </c>
      <c r="W60" s="1">
        <v>53774.456244886824</v>
      </c>
      <c r="X60" s="1">
        <v>21746.797206582687</v>
      </c>
      <c r="Y60" s="1">
        <v>95569.873472656414</v>
      </c>
      <c r="Z60" s="1">
        <v>30823.797924252369</v>
      </c>
      <c r="AA60" s="1">
        <v>61038.043422599221</v>
      </c>
      <c r="AB60" s="1">
        <v>93040.526992564497</v>
      </c>
      <c r="AC60" s="1">
        <v>57937.506872444181</v>
      </c>
      <c r="AD60" s="1">
        <v>43106.640902444473</v>
      </c>
      <c r="AE60" s="1">
        <v>51674.916499349209</v>
      </c>
      <c r="AF60" s="1">
        <v>40874.464358005695</v>
      </c>
      <c r="AG60" s="1">
        <v>10340.912101521968</v>
      </c>
      <c r="AH60" s="1">
        <v>103736.82235823612</v>
      </c>
      <c r="AI60" s="1">
        <v>25957.809553585146</v>
      </c>
      <c r="AJ60" s="35">
        <f t="shared" si="39"/>
        <v>816382.61612768366</v>
      </c>
    </row>
    <row r="61" spans="2:36" x14ac:dyDescent="0.25">
      <c r="B61" s="3">
        <f t="shared" si="40"/>
        <v>2032</v>
      </c>
      <c r="C61" s="36">
        <f t="shared" si="23"/>
        <v>6.6184065350569643E-3</v>
      </c>
      <c r="D61" s="36">
        <f t="shared" si="24"/>
        <v>5.5710956809564838E-3</v>
      </c>
      <c r="E61" s="36">
        <f t="shared" si="25"/>
        <v>1.2750435338135135E-2</v>
      </c>
      <c r="F61" s="36">
        <f t="shared" si="26"/>
        <v>-3.063129729120484E-3</v>
      </c>
      <c r="G61" s="36">
        <f t="shared" si="27"/>
        <v>2.7020530532295695E-3</v>
      </c>
      <c r="H61" s="36">
        <f t="shared" si="28"/>
        <v>5.6373402853138188E-4</v>
      </c>
      <c r="I61" s="36">
        <f t="shared" si="29"/>
        <v>1.3425142401435108E-2</v>
      </c>
      <c r="J61" s="36">
        <f t="shared" si="30"/>
        <v>2.5792999614659973E-3</v>
      </c>
      <c r="K61" s="36">
        <f t="shared" si="31"/>
        <v>7.4428463786677668E-3</v>
      </c>
      <c r="L61" s="36">
        <f t="shared" si="32"/>
        <v>1.007003708826848E-2</v>
      </c>
      <c r="M61" s="36">
        <f t="shared" si="33"/>
        <v>7.8285280600896012E-3</v>
      </c>
      <c r="N61" s="36">
        <f t="shared" si="34"/>
        <v>5.4786988372077516E-3</v>
      </c>
      <c r="O61" s="36">
        <f t="shared" si="35"/>
        <v>3.032001517454086E-3</v>
      </c>
      <c r="P61" s="36">
        <f t="shared" si="36"/>
        <v>1.1093105086736887E-2</v>
      </c>
      <c r="Q61" s="36">
        <f t="shared" si="37"/>
        <v>5.8962976889496144E-3</v>
      </c>
      <c r="R61" s="36">
        <f t="shared" si="38"/>
        <v>6.8001361263845261E-3</v>
      </c>
      <c r="T61" s="3">
        <f t="shared" si="41"/>
        <v>2032</v>
      </c>
      <c r="U61" s="1">
        <v>59875.53491498615</v>
      </c>
      <c r="V61" s="1">
        <v>67653.001658092457</v>
      </c>
      <c r="W61" s="1">
        <v>54460.103972080629</v>
      </c>
      <c r="X61" s="1">
        <v>21680.18394554605</v>
      </c>
      <c r="Y61" s="1">
        <v>95828.108341069979</v>
      </c>
      <c r="Z61" s="1">
        <v>30841.174348030843</v>
      </c>
      <c r="AA61" s="1">
        <v>61857.48784745259</v>
      </c>
      <c r="AB61" s="1">
        <v>93280.506420251186</v>
      </c>
      <c r="AC61" s="1">
        <v>58368.726835658788</v>
      </c>
      <c r="AD61" s="1">
        <v>43540.726375082755</v>
      </c>
      <c r="AE61" s="1">
        <v>52079.455033167149</v>
      </c>
      <c r="AF61" s="1">
        <v>41098.403238355386</v>
      </c>
      <c r="AG61" s="1">
        <v>10372.265762705641</v>
      </c>
      <c r="AH61" s="1">
        <v>104887.58583002019</v>
      </c>
      <c r="AI61" s="1">
        <v>26110.864526066147</v>
      </c>
      <c r="AJ61" s="35">
        <f t="shared" si="39"/>
        <v>821934.12904856575</v>
      </c>
    </row>
    <row r="62" spans="2:36" x14ac:dyDescent="0.25">
      <c r="B62" s="3">
        <f t="shared" si="40"/>
        <v>2033</v>
      </c>
      <c r="C62" s="36">
        <f t="shared" si="23"/>
        <v>9.2165440946032628E-3</v>
      </c>
      <c r="D62" s="36">
        <f t="shared" si="24"/>
        <v>9.7551739343606503E-3</v>
      </c>
      <c r="E62" s="36">
        <f t="shared" si="25"/>
        <v>1.4226820810422813E-2</v>
      </c>
      <c r="F62" s="36">
        <f t="shared" si="26"/>
        <v>-2.29420408537373E-3</v>
      </c>
      <c r="G62" s="36">
        <f t="shared" si="27"/>
        <v>3.3830043869216286E-3</v>
      </c>
      <c r="H62" s="36">
        <f t="shared" si="28"/>
        <v>9.6613177662518979E-5</v>
      </c>
      <c r="I62" s="36">
        <f t="shared" si="29"/>
        <v>1.3566322502469808E-2</v>
      </c>
      <c r="J62" s="36">
        <f t="shared" si="30"/>
        <v>2.8695648106165095E-3</v>
      </c>
      <c r="K62" s="36">
        <f t="shared" si="31"/>
        <v>7.8440831454327231E-3</v>
      </c>
      <c r="L62" s="36">
        <f t="shared" si="32"/>
        <v>1.097875063111986E-2</v>
      </c>
      <c r="M62" s="36">
        <f t="shared" si="33"/>
        <v>6.0942666697796355E-3</v>
      </c>
      <c r="N62" s="36">
        <f t="shared" si="34"/>
        <v>7.6333540779391917E-3</v>
      </c>
      <c r="O62" s="36">
        <f t="shared" si="35"/>
        <v>3.8217938670146445E-3</v>
      </c>
      <c r="P62" s="36">
        <f t="shared" si="36"/>
        <v>1.1626514049059899E-2</v>
      </c>
      <c r="Q62" s="36">
        <f t="shared" si="37"/>
        <v>9.9280931153069574E-3</v>
      </c>
      <c r="R62" s="36">
        <f t="shared" si="38"/>
        <v>7.854902887525439E-3</v>
      </c>
      <c r="T62" s="3">
        <f t="shared" si="41"/>
        <v>2033</v>
      </c>
      <c r="U62" s="1">
        <v>60427.380422718081</v>
      </c>
      <c r="V62" s="1">
        <v>68312.96845644874</v>
      </c>
      <c r="W62" s="1">
        <v>55234.898112608411</v>
      </c>
      <c r="X62" s="1">
        <v>21630.445178966525</v>
      </c>
      <c r="Y62" s="1">
        <v>96152.295251978227</v>
      </c>
      <c r="Z62" s="1">
        <v>30844.154011887447</v>
      </c>
      <c r="AA62" s="1">
        <v>62696.666476783736</v>
      </c>
      <c r="AB62" s="1">
        <v>93548.180878991217</v>
      </c>
      <c r="AC62" s="1">
        <v>58826.575982050752</v>
      </c>
      <c r="AD62" s="1">
        <v>44018.749152252611</v>
      </c>
      <c r="AE62" s="1">
        <v>52396.841120156067</v>
      </c>
      <c r="AF62" s="1">
        <v>41412.121902311672</v>
      </c>
      <c r="AG62" s="1">
        <v>10411.906424384595</v>
      </c>
      <c r="AH62" s="1">
        <v>106107.0628202449</v>
      </c>
      <c r="AI62" s="1">
        <v>26370.095620402099</v>
      </c>
      <c r="AJ62" s="35">
        <f t="shared" si="39"/>
        <v>828390.34181218513</v>
      </c>
    </row>
    <row r="63" spans="2:36" x14ac:dyDescent="0.25">
      <c r="B63" s="3">
        <f t="shared" si="40"/>
        <v>2034</v>
      </c>
      <c r="C63" s="36">
        <f t="shared" si="23"/>
        <v>9.2432785469294121E-3</v>
      </c>
      <c r="D63" s="36">
        <f t="shared" si="24"/>
        <v>9.4039973799115995E-3</v>
      </c>
      <c r="E63" s="36">
        <f t="shared" si="25"/>
        <v>1.2751152087762341E-2</v>
      </c>
      <c r="F63" s="36">
        <f t="shared" si="26"/>
        <v>4.6531074344755563E-3</v>
      </c>
      <c r="G63" s="36">
        <f t="shared" si="27"/>
        <v>3.5694660539893341E-3</v>
      </c>
      <c r="H63" s="36">
        <f t="shared" si="28"/>
        <v>-4.0462602296886807E-4</v>
      </c>
      <c r="I63" s="36">
        <f t="shared" si="29"/>
        <v>1.3336722533290768E-2</v>
      </c>
      <c r="J63" s="36">
        <f t="shared" si="30"/>
        <v>2.7921974808027272E-3</v>
      </c>
      <c r="K63" s="36">
        <f t="shared" si="31"/>
        <v>7.323720752764995E-3</v>
      </c>
      <c r="L63" s="36">
        <f t="shared" si="32"/>
        <v>1.063342694714442E-2</v>
      </c>
      <c r="M63" s="36">
        <f t="shared" si="33"/>
        <v>5.4924273552212632E-3</v>
      </c>
      <c r="N63" s="36">
        <f t="shared" si="34"/>
        <v>7.6577070897252408E-3</v>
      </c>
      <c r="O63" s="36">
        <f t="shared" si="35"/>
        <v>4.0588514009747279E-3</v>
      </c>
      <c r="P63" s="36">
        <f t="shared" si="36"/>
        <v>1.0554191650920419E-2</v>
      </c>
      <c r="Q63" s="36">
        <f t="shared" si="37"/>
        <v>9.6856925044244147E-3</v>
      </c>
      <c r="R63" s="36">
        <f t="shared" si="38"/>
        <v>7.6719618628846575E-3</v>
      </c>
      <c r="T63" s="3">
        <f t="shared" si="41"/>
        <v>2034</v>
      </c>
      <c r="U63" s="1">
        <v>60985.927531826535</v>
      </c>
      <c r="V63" s="1">
        <v>68955.383432827162</v>
      </c>
      <c r="W63" s="1">
        <v>55939.206698994334</v>
      </c>
      <c r="X63" s="1">
        <v>21731.09396423979</v>
      </c>
      <c r="Y63" s="1">
        <v>96495.507605893319</v>
      </c>
      <c r="Z63" s="1">
        <v>30831.673664517777</v>
      </c>
      <c r="AA63" s="1">
        <v>63532.834521346878</v>
      </c>
      <c r="AB63" s="1">
        <v>93809.385873975218</v>
      </c>
      <c r="AC63" s="1">
        <v>59257.405397384609</v>
      </c>
      <c r="AD63" s="1">
        <v>44486.819305667763</v>
      </c>
      <c r="AE63" s="1">
        <v>52684.626963651594</v>
      </c>
      <c r="AF63" s="1">
        <v>41729.243801803568</v>
      </c>
      <c r="AG63" s="1">
        <v>10454.166805362025</v>
      </c>
      <c r="AH63" s="1">
        <v>107226.93709676601</v>
      </c>
      <c r="AI63" s="1">
        <v>26625.50825789358</v>
      </c>
      <c r="AJ63" s="35">
        <f t="shared" si="39"/>
        <v>834745.72092215018</v>
      </c>
    </row>
    <row r="64" spans="2:36" x14ac:dyDescent="0.25">
      <c r="B64" s="3">
        <f t="shared" si="40"/>
        <v>2035</v>
      </c>
      <c r="C64" s="36">
        <f t="shared" si="23"/>
        <v>8.2111823041874921E-3</v>
      </c>
      <c r="D64" s="36">
        <f t="shared" si="24"/>
        <v>9.0050180286231907E-3</v>
      </c>
      <c r="E64" s="36">
        <f t="shared" si="25"/>
        <v>1.2700551917492531E-2</v>
      </c>
      <c r="F64" s="36">
        <f t="shared" si="26"/>
        <v>2.646142192828993E-3</v>
      </c>
      <c r="G64" s="36">
        <f t="shared" si="27"/>
        <v>3.80368194505043E-3</v>
      </c>
      <c r="H64" s="36">
        <f t="shared" si="28"/>
        <v>-1.3728083759381171E-3</v>
      </c>
      <c r="I64" s="36">
        <f t="shared" si="29"/>
        <v>1.2335239582457636E-2</v>
      </c>
      <c r="J64" s="36">
        <f t="shared" si="30"/>
        <v>2.7357391055498059E-3</v>
      </c>
      <c r="K64" s="36">
        <f t="shared" si="31"/>
        <v>6.6611024702494248E-3</v>
      </c>
      <c r="L64" s="36">
        <f t="shared" si="32"/>
        <v>9.4690553879535067E-3</v>
      </c>
      <c r="M64" s="36">
        <f t="shared" si="33"/>
        <v>5.6882379617118062E-3</v>
      </c>
      <c r="N64" s="36">
        <f t="shared" si="34"/>
        <v>7.4121464457848063E-3</v>
      </c>
      <c r="O64" s="36">
        <f t="shared" si="35"/>
        <v>4.0504387828761423E-3</v>
      </c>
      <c r="P64" s="36">
        <f t="shared" si="36"/>
        <v>1.0463412831752672E-2</v>
      </c>
      <c r="Q64" s="36">
        <f t="shared" si="37"/>
        <v>9.1610516592202096E-3</v>
      </c>
      <c r="R64" s="36">
        <f t="shared" si="38"/>
        <v>7.2931089398988735E-3</v>
      </c>
      <c r="T64" s="3">
        <f t="shared" si="41"/>
        <v>2035</v>
      </c>
      <c r="U64" s="1">
        <v>61486.694100780325</v>
      </c>
      <c r="V64" s="1">
        <v>69576.327903810394</v>
      </c>
      <c r="W64" s="1">
        <v>56649.665497898262</v>
      </c>
      <c r="X64" s="1">
        <v>21788.597528874896</v>
      </c>
      <c r="Y64" s="1">
        <v>96862.545825952329</v>
      </c>
      <c r="Z64" s="1">
        <v>30789.347684666936</v>
      </c>
      <c r="AA64" s="1">
        <v>64316.527256520327</v>
      </c>
      <c r="AB64" s="1">
        <v>94066.023879378263</v>
      </c>
      <c r="AC64" s="1">
        <v>59652.125046857705</v>
      </c>
      <c r="AD64" s="1">
        <v>44908.067461707011</v>
      </c>
      <c r="AE64" s="1">
        <v>52984.309658744867</v>
      </c>
      <c r="AF64" s="1">
        <v>42038.547067934393</v>
      </c>
      <c r="AG64" s="1">
        <v>10496.51076803312</v>
      </c>
      <c r="AH64" s="1">
        <v>108348.89680629385</v>
      </c>
      <c r="AI64" s="1">
        <v>26869.42591449714</v>
      </c>
      <c r="AJ64" s="35">
        <f t="shared" si="39"/>
        <v>840833.61240194982</v>
      </c>
    </row>
    <row r="65" spans="2:36" x14ac:dyDescent="0.25">
      <c r="B65" s="3">
        <f t="shared" si="40"/>
        <v>2036</v>
      </c>
      <c r="C65" s="36">
        <f t="shared" si="23"/>
        <v>8.8020432900046686E-3</v>
      </c>
      <c r="D65" s="36">
        <f t="shared" si="24"/>
        <v>9.0769052735018008E-3</v>
      </c>
      <c r="E65" s="36">
        <f t="shared" si="25"/>
        <v>1.2765375698174708E-2</v>
      </c>
      <c r="F65" s="36">
        <f t="shared" si="26"/>
        <v>-1.0925809793417285E-3</v>
      </c>
      <c r="G65" s="36">
        <f t="shared" si="27"/>
        <v>4.0749869572955788E-3</v>
      </c>
      <c r="H65" s="36">
        <f t="shared" si="28"/>
        <v>2.2891315420570102E-3</v>
      </c>
      <c r="I65" s="36">
        <f t="shared" si="29"/>
        <v>1.1765678228650822E-2</v>
      </c>
      <c r="J65" s="36">
        <f t="shared" si="30"/>
        <v>3.3420177816982921E-3</v>
      </c>
      <c r="K65" s="36">
        <f t="shared" si="31"/>
        <v>6.8516251820456286E-3</v>
      </c>
      <c r="L65" s="36">
        <f t="shared" si="32"/>
        <v>8.506027387817694E-3</v>
      </c>
      <c r="M65" s="36">
        <f t="shared" si="33"/>
        <v>6.6546103586251348E-3</v>
      </c>
      <c r="N65" s="36">
        <f t="shared" si="34"/>
        <v>7.5511163257973024E-3</v>
      </c>
      <c r="O65" s="36">
        <f t="shared" si="35"/>
        <v>5.3428558680903571E-3</v>
      </c>
      <c r="P65" s="36">
        <f t="shared" si="36"/>
        <v>9.9320636918542871E-3</v>
      </c>
      <c r="Q65" s="36">
        <f t="shared" si="37"/>
        <v>8.6320892269031724E-3</v>
      </c>
      <c r="R65" s="36">
        <f t="shared" si="38"/>
        <v>7.4131991523449514E-3</v>
      </c>
      <c r="T65" s="3">
        <f t="shared" si="41"/>
        <v>2036</v>
      </c>
      <c r="U65" s="1">
        <v>62027.90264401467</v>
      </c>
      <c r="V65" s="1">
        <v>70207.865641471377</v>
      </c>
      <c r="W65" s="1">
        <v>57372.819761154853</v>
      </c>
      <c r="X65" s="1">
        <v>21764.791721648315</v>
      </c>
      <c r="Y65" s="1">
        <v>97257.259436843524</v>
      </c>
      <c r="Z65" s="1">
        <v>30859.828551611266</v>
      </c>
      <c r="AA65" s="1">
        <v>65073.25482100479</v>
      </c>
      <c r="AB65" s="1">
        <v>94380.394203836797</v>
      </c>
      <c r="AC65" s="1">
        <v>60060.839048991293</v>
      </c>
      <c r="AD65" s="1">
        <v>45290.056713470258</v>
      </c>
      <c r="AE65" s="1">
        <v>53336.89959464455</v>
      </c>
      <c r="AF65" s="1">
        <v>42355.98502701187</v>
      </c>
      <c r="AG65" s="1">
        <v>10552.59211218458</v>
      </c>
      <c r="AH65" s="1">
        <v>109425.0249503161</v>
      </c>
      <c r="AI65" s="1">
        <v>27101.365196466744</v>
      </c>
      <c r="AJ65" s="35">
        <f t="shared" si="39"/>
        <v>847066.87942467106</v>
      </c>
    </row>
    <row r="66" spans="2:36" x14ac:dyDescent="0.25">
      <c r="B66" s="3">
        <f t="shared" si="40"/>
        <v>2037</v>
      </c>
      <c r="C66" s="36">
        <f t="shared" si="23"/>
        <v>9.0989479252063798E-3</v>
      </c>
      <c r="D66" s="36">
        <f t="shared" si="24"/>
        <v>9.3925777889194428E-3</v>
      </c>
      <c r="E66" s="36">
        <f t="shared" si="25"/>
        <v>1.3269856563440818E-2</v>
      </c>
      <c r="F66" s="36">
        <f t="shared" si="26"/>
        <v>1.1668318616815387E-3</v>
      </c>
      <c r="G66" s="36">
        <f t="shared" si="27"/>
        <v>5.0197025562384034E-3</v>
      </c>
      <c r="H66" s="36">
        <f t="shared" si="28"/>
        <v>3.0124023936781708E-3</v>
      </c>
      <c r="I66" s="36">
        <f t="shared" si="29"/>
        <v>1.3279449920206687E-2</v>
      </c>
      <c r="J66" s="36">
        <f t="shared" si="30"/>
        <v>4.607051738352963E-3</v>
      </c>
      <c r="K66" s="36">
        <f t="shared" si="31"/>
        <v>8.034558844883799E-3</v>
      </c>
      <c r="L66" s="36">
        <f t="shared" si="32"/>
        <v>9.419470244254935E-3</v>
      </c>
      <c r="M66" s="36">
        <f t="shared" si="33"/>
        <v>7.8123804168810373E-3</v>
      </c>
      <c r="N66" s="36">
        <f t="shared" si="34"/>
        <v>8.1128286292337926E-3</v>
      </c>
      <c r="O66" s="36">
        <f t="shared" si="35"/>
        <v>6.1197154965724199E-3</v>
      </c>
      <c r="P66" s="36">
        <f t="shared" si="36"/>
        <v>1.078891646115987E-2</v>
      </c>
      <c r="Q66" s="36">
        <f t="shared" si="37"/>
        <v>9.0791792937907623E-3</v>
      </c>
      <c r="R66" s="36">
        <f t="shared" si="38"/>
        <v>8.3244474364367882E-3</v>
      </c>
      <c r="T66" s="3">
        <f t="shared" si="41"/>
        <v>2037</v>
      </c>
      <c r="U66" s="1">
        <v>62592.291300082332</v>
      </c>
      <c r="V66" s="1">
        <v>70867.2984809029</v>
      </c>
      <c r="W66" s="1">
        <v>58134.148850025515</v>
      </c>
      <c r="X66" s="1">
        <v>21790.187574091997</v>
      </c>
      <c r="Y66" s="1">
        <v>97745.461950651385</v>
      </c>
      <c r="Z66" s="1">
        <v>30952.790773008637</v>
      </c>
      <c r="AA66" s="1">
        <v>65937.391849545165</v>
      </c>
      <c r="AB66" s="1">
        <v>94815.20956302002</v>
      </c>
      <c r="AC66" s="1">
        <v>60543.401394603512</v>
      </c>
      <c r="AD66" s="1">
        <v>45716.665055043413</v>
      </c>
      <c r="AE66" s="1">
        <v>53753.587744534903</v>
      </c>
      <c r="AF66" s="1">
        <v>42699.611874958413</v>
      </c>
      <c r="AG66" s="1">
        <v>10617.170973662523</v>
      </c>
      <c r="AH66" s="1">
        <v>110605.60240326541</v>
      </c>
      <c r="AI66" s="1">
        <v>27347.423350191966</v>
      </c>
      <c r="AJ66" s="35">
        <f t="shared" si="39"/>
        <v>854118.24313758826</v>
      </c>
    </row>
    <row r="67" spans="2:36" x14ac:dyDescent="0.25">
      <c r="B67" s="3">
        <f t="shared" si="40"/>
        <v>2038</v>
      </c>
      <c r="C67" s="36">
        <f t="shared" si="23"/>
        <v>9.1360977944154875E-3</v>
      </c>
      <c r="D67" s="36">
        <f t="shared" si="24"/>
        <v>9.2986902623655165E-3</v>
      </c>
      <c r="E67" s="36">
        <f t="shared" si="25"/>
        <v>1.3207862794581748E-2</v>
      </c>
      <c r="F67" s="36">
        <f t="shared" si="26"/>
        <v>3.7573272134900915E-3</v>
      </c>
      <c r="G67" s="36">
        <f t="shared" si="27"/>
        <v>6.2239550284253209E-3</v>
      </c>
      <c r="H67" s="36">
        <f t="shared" si="28"/>
        <v>2.3876618706888397E-3</v>
      </c>
      <c r="I67" s="36">
        <f t="shared" si="29"/>
        <v>1.3040262481496701E-2</v>
      </c>
      <c r="J67" s="36">
        <f t="shared" si="30"/>
        <v>5.1472163158849948E-3</v>
      </c>
      <c r="K67" s="36">
        <f t="shared" si="31"/>
        <v>8.0377411808834065E-3</v>
      </c>
      <c r="L67" s="36">
        <f t="shared" si="32"/>
        <v>9.2155546933279098E-3</v>
      </c>
      <c r="M67" s="36">
        <f t="shared" si="33"/>
        <v>8.0345214279258226E-3</v>
      </c>
      <c r="N67" s="36">
        <f t="shared" si="34"/>
        <v>8.6922030915845827E-3</v>
      </c>
      <c r="O67" s="36">
        <f t="shared" si="35"/>
        <v>7.2942177506540862E-3</v>
      </c>
      <c r="P67" s="36">
        <f t="shared" si="36"/>
        <v>1.0786494089295218E-2</v>
      </c>
      <c r="Q67" s="36">
        <f t="shared" si="37"/>
        <v>9.0105265137323531E-3</v>
      </c>
      <c r="R67" s="36">
        <f t="shared" si="38"/>
        <v>8.5919561748371009E-3</v>
      </c>
      <c r="T67" s="3">
        <f t="shared" si="41"/>
        <v>2038</v>
      </c>
      <c r="U67" s="1">
        <v>63164.140594576427</v>
      </c>
      <c r="V67" s="1">
        <v>71526.271539207417</v>
      </c>
      <c r="W67" s="1">
        <v>58901.976711716445</v>
      </c>
      <c r="X67" s="1">
        <v>21872.060438851186</v>
      </c>
      <c r="Y67" s="1">
        <v>98353.825310064902</v>
      </c>
      <c r="Z67" s="1">
        <v>31026.695571328761</v>
      </c>
      <c r="AA67" s="1">
        <v>66797.232746608541</v>
      </c>
      <c r="AB67" s="1">
        <v>95303.243956676844</v>
      </c>
      <c r="AC67" s="1">
        <v>61030.033585223668</v>
      </c>
      <c r="AD67" s="1">
        <v>46137.969482254717</v>
      </c>
      <c r="AE67" s="1">
        <v>54185.472097096259</v>
      </c>
      <c r="AF67" s="1">
        <v>43070.765573307392</v>
      </c>
      <c r="AG67" s="1">
        <v>10694.614930640342</v>
      </c>
      <c r="AH67" s="1">
        <v>111798.64907983116</v>
      </c>
      <c r="AI67" s="1">
        <v>27593.838033371132</v>
      </c>
      <c r="AJ67" s="35">
        <f t="shared" si="39"/>
        <v>861456.78965075524</v>
      </c>
    </row>
    <row r="68" spans="2:36" x14ac:dyDescent="0.25">
      <c r="B68" s="3">
        <f t="shared" si="40"/>
        <v>2039</v>
      </c>
      <c r="C68" s="36">
        <f t="shared" si="23"/>
        <v>9.1880044377954384E-3</v>
      </c>
      <c r="D68" s="36">
        <f t="shared" si="24"/>
        <v>1.0016764656236132E-2</v>
      </c>
      <c r="E68" s="36">
        <f t="shared" si="25"/>
        <v>1.3342423174381501E-2</v>
      </c>
      <c r="F68" s="36">
        <f t="shared" si="26"/>
        <v>8.8751279721854814E-4</v>
      </c>
      <c r="G68" s="36">
        <f t="shared" si="27"/>
        <v>7.487993271197757E-3</v>
      </c>
      <c r="H68" s="36">
        <f t="shared" si="28"/>
        <v>9.3233719951046901E-4</v>
      </c>
      <c r="I68" s="36">
        <f t="shared" si="29"/>
        <v>1.2737648171097682E-2</v>
      </c>
      <c r="J68" s="36">
        <f t="shared" si="30"/>
        <v>5.6718359755187908E-3</v>
      </c>
      <c r="K68" s="36">
        <f t="shared" si="31"/>
        <v>7.6846569044397572E-3</v>
      </c>
      <c r="L68" s="36">
        <f t="shared" si="32"/>
        <v>9.1523383469251929E-3</v>
      </c>
      <c r="M68" s="36">
        <f t="shared" si="33"/>
        <v>8.0343799544175809E-3</v>
      </c>
      <c r="N68" s="36">
        <f t="shared" si="34"/>
        <v>9.6917660296567121E-3</v>
      </c>
      <c r="O68" s="36">
        <f t="shared" si="35"/>
        <v>8.6004305218281285E-3</v>
      </c>
      <c r="P68" s="36">
        <f t="shared" si="36"/>
        <v>1.0952848957095584E-2</v>
      </c>
      <c r="Q68" s="36">
        <f t="shared" si="37"/>
        <v>9.7797129722505538E-3</v>
      </c>
      <c r="R68" s="36">
        <f t="shared" si="38"/>
        <v>8.8098448507614169E-3</v>
      </c>
      <c r="T68" s="3">
        <f t="shared" si="41"/>
        <v>2039</v>
      </c>
      <c r="U68" s="1">
        <v>63744.492998668931</v>
      </c>
      <c r="V68" s="1">
        <v>72242.733367953697</v>
      </c>
      <c r="W68" s="1">
        <v>59687.871810811725</v>
      </c>
      <c r="X68" s="1">
        <v>21891.472172392201</v>
      </c>
      <c r="Y68" s="1">
        <v>99090.29809218322</v>
      </c>
      <c r="Z68" s="1">
        <v>31055.6229137878</v>
      </c>
      <c r="AA68" s="1">
        <v>67648.072396137766</v>
      </c>
      <c r="AB68" s="1">
        <v>95843.788324333975</v>
      </c>
      <c r="AC68" s="1">
        <v>61499.02845419255</v>
      </c>
      <c r="AD68" s="1">
        <v>46560.239789596424</v>
      </c>
      <c r="AE68" s="1">
        <v>54620.818767933823</v>
      </c>
      <c r="AF68" s="1">
        <v>43488.197355962082</v>
      </c>
      <c r="AG68" s="1">
        <v>10786.593223309021</v>
      </c>
      <c r="AH68" s="1">
        <v>113023.16279680988</v>
      </c>
      <c r="AI68" s="1">
        <v>27863.69784914027</v>
      </c>
      <c r="AJ68" s="35">
        <f t="shared" si="39"/>
        <v>869046.09031321341</v>
      </c>
    </row>
    <row r="69" spans="2:36" x14ac:dyDescent="0.25">
      <c r="B69" s="3">
        <v>2040</v>
      </c>
      <c r="C69" s="36">
        <f>U69/U65-1</f>
        <v>3.6744841973208153E-2</v>
      </c>
      <c r="D69" s="36">
        <f t="shared" ref="D69:R69" si="42">V69/V65-1</f>
        <v>4.0037527872897938E-2</v>
      </c>
      <c r="E69" s="36">
        <f t="shared" si="42"/>
        <v>5.4106012583877483E-2</v>
      </c>
      <c r="F69" s="36">
        <f t="shared" si="42"/>
        <v>1.2172422060991561E-2</v>
      </c>
      <c r="G69" s="36">
        <f t="shared" si="42"/>
        <v>2.6974467671328606E-2</v>
      </c>
      <c r="H69" s="36">
        <f t="shared" si="42"/>
        <v>7.8541121514101864E-3</v>
      </c>
      <c r="I69" s="36">
        <f t="shared" si="42"/>
        <v>5.1789957050274005E-2</v>
      </c>
      <c r="J69" s="36">
        <f t="shared" si="42"/>
        <v>2.1899993837239062E-2</v>
      </c>
      <c r="K69" s="36">
        <f t="shared" si="42"/>
        <v>3.2449975928507069E-2</v>
      </c>
      <c r="L69" s="36">
        <f t="shared" si="42"/>
        <v>3.6725379726722629E-2</v>
      </c>
      <c r="M69" s="36">
        <f t="shared" si="42"/>
        <v>3.2363283215488314E-2</v>
      </c>
      <c r="N69" s="36">
        <f t="shared" si="42"/>
        <v>3.7161745007958435E-2</v>
      </c>
      <c r="O69" s="36">
        <f t="shared" si="42"/>
        <v>3.1528148480973517E-2</v>
      </c>
      <c r="P69" s="36">
        <f t="shared" si="42"/>
        <v>4.409275236556276E-2</v>
      </c>
      <c r="Q69" s="36">
        <f t="shared" si="42"/>
        <v>3.8738354113728946E-2</v>
      </c>
      <c r="R69" s="36">
        <f t="shared" si="42"/>
        <v>3.527711225248864E-2</v>
      </c>
      <c r="T69" s="3">
        <v>2040</v>
      </c>
      <c r="U69" s="1">
        <v>64307.108124598526</v>
      </c>
      <c r="V69" s="1">
        <v>73018.815018988462</v>
      </c>
      <c r="W69" s="1">
        <v>60477.034269124437</v>
      </c>
      <c r="X69" s="1">
        <v>22029.721952553795</v>
      </c>
      <c r="Y69" s="1">
        <v>99880.722237324677</v>
      </c>
      <c r="Z69" s="1">
        <v>31102.205106028909</v>
      </c>
      <c r="AA69" s="1">
        <v>68443.395893306166</v>
      </c>
      <c r="AB69" s="1">
        <v>96447.324255257015</v>
      </c>
      <c r="AC69" s="1">
        <v>62009.811830377002</v>
      </c>
      <c r="AD69" s="1">
        <v>46953.351244117257</v>
      </c>
      <c r="AE69" s="1">
        <v>55063.056782062093</v>
      </c>
      <c r="AF69" s="1">
        <v>43930.007342146593</v>
      </c>
      <c r="AG69" s="1">
        <v>10885.295803156687</v>
      </c>
      <c r="AH69" s="1">
        <v>114249.87547804591</v>
      </c>
      <c r="AI69" s="1">
        <v>28151.227478412962</v>
      </c>
      <c r="AJ69" s="35">
        <f t="shared" si="39"/>
        <v>876948.95281550044</v>
      </c>
    </row>
    <row r="70" spans="2:36" x14ac:dyDescent="0.25">
      <c r="B70" s="38" t="s">
        <v>47</v>
      </c>
      <c r="C70" s="37">
        <f>(U69/U42)^(1/28)-1</f>
        <v>8.6331518476474578E-3</v>
      </c>
      <c r="D70" s="37">
        <f t="shared" ref="D70:R70" si="43">(V69/V42)^(1/28)-1</f>
        <v>7.5848778600580147E-3</v>
      </c>
      <c r="E70" s="37">
        <f t="shared" si="43"/>
        <v>1.2883625270312837E-2</v>
      </c>
      <c r="F70" s="37">
        <f t="shared" si="43"/>
        <v>1.7753736754166916E-3</v>
      </c>
      <c r="G70" s="37">
        <f t="shared" si="43"/>
        <v>5.2557924150840041E-3</v>
      </c>
      <c r="H70" s="37">
        <f t="shared" si="43"/>
        <v>1.9562029669761838E-3</v>
      </c>
      <c r="I70" s="37">
        <f t="shared" si="43"/>
        <v>1.4669148437519874E-2</v>
      </c>
      <c r="J70" s="37">
        <f t="shared" si="43"/>
        <v>5.6038792046368968E-3</v>
      </c>
      <c r="K70" s="37">
        <f t="shared" si="43"/>
        <v>8.7256001472806322E-3</v>
      </c>
      <c r="L70" s="37">
        <f t="shared" si="43"/>
        <v>1.0409400024752768E-2</v>
      </c>
      <c r="M70" s="37">
        <f t="shared" si="43"/>
        <v>9.1100528607612752E-3</v>
      </c>
      <c r="N70" s="37">
        <f t="shared" si="43"/>
        <v>6.5884216169516119E-3</v>
      </c>
      <c r="O70" s="37">
        <f t="shared" si="43"/>
        <v>5.6281773969228954E-3</v>
      </c>
      <c r="P70" s="37">
        <f t="shared" si="43"/>
        <v>1.1927799214909607E-2</v>
      </c>
      <c r="Q70" s="37">
        <f t="shared" si="43"/>
        <v>6.834798146168497E-3</v>
      </c>
      <c r="R70" s="37">
        <f t="shared" si="43"/>
        <v>8.3850449762159496E-3</v>
      </c>
      <c r="T70" s="38" t="s">
        <v>47</v>
      </c>
      <c r="U70" s="35">
        <f>AVERAGE(U42:U69)</f>
        <v>57174.164189311959</v>
      </c>
      <c r="V70" s="35">
        <f t="shared" ref="V70:AJ70" si="44">AVERAGE(V42:V69)</f>
        <v>65913.161540760062</v>
      </c>
      <c r="W70" s="35">
        <f t="shared" si="44"/>
        <v>50671.693213580991</v>
      </c>
      <c r="X70" s="35">
        <f t="shared" si="44"/>
        <v>21758.509639438878</v>
      </c>
      <c r="Y70" s="35">
        <f t="shared" si="44"/>
        <v>93593.745070185512</v>
      </c>
      <c r="Z70" s="35">
        <f t="shared" si="44"/>
        <v>30497.904076703078</v>
      </c>
      <c r="AA70" s="35">
        <f t="shared" si="44"/>
        <v>57183.630198220329</v>
      </c>
      <c r="AB70" s="35">
        <f t="shared" si="44"/>
        <v>90655.399562099934</v>
      </c>
      <c r="AC70" s="35">
        <f t="shared" si="44"/>
        <v>55567.071816503092</v>
      </c>
      <c r="AD70" s="35">
        <f t="shared" si="44"/>
        <v>41056.320268549411</v>
      </c>
      <c r="AE70" s="35">
        <f t="shared" si="44"/>
        <v>49579.7627932467</v>
      </c>
      <c r="AF70" s="35">
        <f t="shared" si="44"/>
        <v>40056.326401102204</v>
      </c>
      <c r="AG70" s="35">
        <f t="shared" si="44"/>
        <v>10081.361104190775</v>
      </c>
      <c r="AH70" s="35">
        <f t="shared" si="44"/>
        <v>98198.690267585494</v>
      </c>
      <c r="AI70" s="35">
        <f t="shared" si="44"/>
        <v>25569.284321044423</v>
      </c>
      <c r="AJ70" s="35">
        <f t="shared" si="44"/>
        <v>787557.02446252294</v>
      </c>
    </row>
  </sheetData>
  <mergeCells count="7">
    <mergeCell ref="B40:R40"/>
    <mergeCell ref="T40:AJ40"/>
    <mergeCell ref="B38:AJ38"/>
    <mergeCell ref="B2:AJ2"/>
    <mergeCell ref="B6:R6"/>
    <mergeCell ref="T6:AJ6"/>
    <mergeCell ref="B4:AJ4"/>
  </mergeCells>
  <phoneticPr fontId="0" type="noConversion"/>
  <pageMargins left="0.75" right="0.75" top="1" bottom="1" header="0.5" footer="0.5"/>
  <pageSetup scale="39" orientation="portrait" r:id="rId1"/>
  <headerFooter alignWithMargins="0">
    <oddHeader>&amp;CICF Confidential</oddHeader>
    <oddFooter>&amp;LPreliminary Draft&amp;CICF Consulting&amp;R&amp;A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36"/>
  <sheetViews>
    <sheetView zoomScale="85" zoomScaleNormal="85" workbookViewId="0">
      <selection activeCell="B1" sqref="B1"/>
    </sheetView>
  </sheetViews>
  <sheetFormatPr defaultColWidth="9.140625" defaultRowHeight="15" x14ac:dyDescent="0.25"/>
  <cols>
    <col min="1" max="1" width="3.5703125" style="16" customWidth="1"/>
    <col min="2" max="2" width="16.7109375" style="16" customWidth="1"/>
    <col min="3" max="17" width="9.140625" style="16"/>
    <col min="18" max="18" width="11.28515625" style="16" bestFit="1" customWidth="1"/>
    <col min="19" max="16384" width="9.140625" style="16"/>
  </cols>
  <sheetData>
    <row r="1" spans="2:20" ht="15.75" thickBot="1" x14ac:dyDescent="0.3">
      <c r="B1" s="54"/>
    </row>
    <row r="2" spans="2:20" ht="19.5" thickBot="1" x14ac:dyDescent="0.35">
      <c r="B2" s="189" t="s">
        <v>51</v>
      </c>
      <c r="C2" s="190"/>
      <c r="D2" s="190"/>
      <c r="E2" s="190"/>
      <c r="F2" s="190"/>
      <c r="G2" s="190"/>
      <c r="H2" s="190"/>
      <c r="I2" s="190"/>
      <c r="J2" s="190"/>
      <c r="K2" s="190"/>
      <c r="L2" s="190"/>
      <c r="M2" s="190"/>
      <c r="N2" s="190"/>
      <c r="O2" s="190"/>
      <c r="P2" s="190"/>
      <c r="Q2" s="190"/>
      <c r="R2" s="191"/>
    </row>
    <row r="3" spans="2:20" ht="15.75" thickBot="1" x14ac:dyDescent="0.3"/>
    <row r="4" spans="2:20" ht="15" customHeight="1" x14ac:dyDescent="0.25">
      <c r="B4" s="20"/>
      <c r="C4" s="192" t="s">
        <v>50</v>
      </c>
      <c r="D4" s="192"/>
      <c r="E4" s="192"/>
      <c r="F4" s="192"/>
      <c r="G4" s="192"/>
      <c r="H4" s="192"/>
      <c r="I4" s="192"/>
      <c r="J4" s="192"/>
      <c r="K4" s="192"/>
      <c r="L4" s="192"/>
      <c r="M4" s="192"/>
      <c r="N4" s="192"/>
      <c r="O4" s="192"/>
      <c r="P4" s="192"/>
      <c r="Q4" s="192"/>
      <c r="R4" s="193"/>
    </row>
    <row r="5" spans="2:20" ht="45" x14ac:dyDescent="0.25">
      <c r="B5" s="72"/>
      <c r="C5" s="116" t="s">
        <v>143</v>
      </c>
      <c r="D5" s="116" t="s">
        <v>144</v>
      </c>
      <c r="E5" s="116" t="s">
        <v>145</v>
      </c>
      <c r="F5" s="116" t="s">
        <v>146</v>
      </c>
      <c r="G5" s="116" t="s">
        <v>147</v>
      </c>
      <c r="H5" s="116" t="s">
        <v>148</v>
      </c>
      <c r="I5" s="116" t="s">
        <v>149</v>
      </c>
      <c r="J5" s="116" t="s">
        <v>150</v>
      </c>
      <c r="K5" s="116" t="s">
        <v>151</v>
      </c>
      <c r="L5" s="116" t="s">
        <v>152</v>
      </c>
      <c r="M5" s="116" t="s">
        <v>153</v>
      </c>
      <c r="N5" s="116" t="s">
        <v>154</v>
      </c>
      <c r="O5" s="116" t="s">
        <v>155</v>
      </c>
      <c r="P5" s="116" t="s">
        <v>156</v>
      </c>
      <c r="Q5" s="116" t="s">
        <v>157</v>
      </c>
      <c r="R5" s="73" t="s">
        <v>42</v>
      </c>
    </row>
    <row r="6" spans="2:20" x14ac:dyDescent="0.25">
      <c r="B6" s="81">
        <v>2013</v>
      </c>
      <c r="C6" s="70">
        <v>175.36317269979983</v>
      </c>
      <c r="D6" s="70">
        <v>215.59806060791018</v>
      </c>
      <c r="E6" s="70">
        <v>142.28356933593744</v>
      </c>
      <c r="F6" s="70">
        <v>73.177310943603516</v>
      </c>
      <c r="G6" s="70">
        <v>303.90215518734789</v>
      </c>
      <c r="H6" s="70">
        <v>97.438113212585449</v>
      </c>
      <c r="I6" s="70">
        <v>217.1853983622828</v>
      </c>
      <c r="J6" s="70">
        <v>279.76804136859477</v>
      </c>
      <c r="K6" s="70">
        <v>164.36007222058424</v>
      </c>
      <c r="L6" s="70">
        <v>104.17007318396998</v>
      </c>
      <c r="M6" s="70">
        <v>138.6513862609863</v>
      </c>
      <c r="N6" s="70">
        <v>177.65321159362793</v>
      </c>
      <c r="O6" s="70">
        <v>33.774981375479555</v>
      </c>
      <c r="P6" s="70">
        <v>276.08201505337684</v>
      </c>
      <c r="Q6" s="70">
        <v>158.82141007523657</v>
      </c>
      <c r="R6" s="137">
        <f>SUM(C6:Q6)</f>
        <v>2558.2289714813232</v>
      </c>
      <c r="T6" s="56"/>
    </row>
    <row r="7" spans="2:20" x14ac:dyDescent="0.25">
      <c r="B7" s="81">
        <f>B6+1</f>
        <v>2014</v>
      </c>
      <c r="C7" s="70">
        <v>233.81756359973298</v>
      </c>
      <c r="D7" s="70">
        <v>287.46408081054693</v>
      </c>
      <c r="E7" s="70">
        <v>189.71142578125006</v>
      </c>
      <c r="F7" s="70">
        <v>97.569747924804688</v>
      </c>
      <c r="G7" s="70">
        <v>405.2028735831305</v>
      </c>
      <c r="H7" s="70">
        <v>129.91748428344727</v>
      </c>
      <c r="I7" s="70">
        <v>289.58053114971034</v>
      </c>
      <c r="J7" s="70">
        <v>373.02405515812637</v>
      </c>
      <c r="K7" s="70">
        <v>219.14676296077894</v>
      </c>
      <c r="L7" s="70">
        <v>138.89343091195997</v>
      </c>
      <c r="M7" s="70">
        <v>184.86851501464844</v>
      </c>
      <c r="N7" s="70">
        <v>236.87094879150391</v>
      </c>
      <c r="O7" s="70">
        <v>45.033308500639407</v>
      </c>
      <c r="P7" s="70">
        <v>368.10935340450249</v>
      </c>
      <c r="Q7" s="70">
        <v>211.76188010031541</v>
      </c>
      <c r="R7" s="137">
        <f t="shared" ref="R7:R33" si="0">SUM(C7:Q7)</f>
        <v>3410.9719619750981</v>
      </c>
      <c r="T7" s="56"/>
    </row>
    <row r="8" spans="2:20" x14ac:dyDescent="0.25">
      <c r="B8" s="81">
        <f t="shared" ref="B8:B32" si="1">B7+1</f>
        <v>2015</v>
      </c>
      <c r="C8" s="70">
        <v>292.27195449966638</v>
      </c>
      <c r="D8" s="70">
        <v>359.33010101318359</v>
      </c>
      <c r="E8" s="70">
        <v>237.13928222656247</v>
      </c>
      <c r="F8" s="70">
        <v>121.96218490600586</v>
      </c>
      <c r="G8" s="70">
        <v>506.50359197891316</v>
      </c>
      <c r="H8" s="70">
        <v>162.39685535430908</v>
      </c>
      <c r="I8" s="70">
        <v>361.97566393713788</v>
      </c>
      <c r="J8" s="70">
        <v>466.28006894765798</v>
      </c>
      <c r="K8" s="70">
        <v>273.9334537009737</v>
      </c>
      <c r="L8" s="70">
        <v>173.61678863994996</v>
      </c>
      <c r="M8" s="70">
        <v>231.08564376831055</v>
      </c>
      <c r="N8" s="70">
        <v>296.08868598937988</v>
      </c>
      <c r="O8" s="70">
        <v>56.291635625799259</v>
      </c>
      <c r="P8" s="70">
        <v>460.13669175562808</v>
      </c>
      <c r="Q8" s="70">
        <v>264.70235012539422</v>
      </c>
      <c r="R8" s="137">
        <f t="shared" si="0"/>
        <v>4263.7149524688712</v>
      </c>
      <c r="T8" s="56"/>
    </row>
    <row r="9" spans="2:20" x14ac:dyDescent="0.25">
      <c r="B9" s="81">
        <f t="shared" si="1"/>
        <v>2016</v>
      </c>
      <c r="C9" s="70">
        <v>350.72634539959967</v>
      </c>
      <c r="D9" s="70">
        <v>431.19612121582031</v>
      </c>
      <c r="E9" s="70">
        <v>284.567138671875</v>
      </c>
      <c r="F9" s="70">
        <v>146.35462188720703</v>
      </c>
      <c r="G9" s="70">
        <v>607.80431037469577</v>
      </c>
      <c r="H9" s="70">
        <v>194.8762264251709</v>
      </c>
      <c r="I9" s="70">
        <v>434.37079672456559</v>
      </c>
      <c r="J9" s="70">
        <v>559.53608273718964</v>
      </c>
      <c r="K9" s="70">
        <v>328.72014444116849</v>
      </c>
      <c r="L9" s="70">
        <v>208.34014636793995</v>
      </c>
      <c r="M9" s="70">
        <v>277.30277252197266</v>
      </c>
      <c r="N9" s="70">
        <v>355.30642318725586</v>
      </c>
      <c r="O9" s="70">
        <v>67.549962750959111</v>
      </c>
      <c r="P9" s="70">
        <v>552.16403010675367</v>
      </c>
      <c r="Q9" s="70">
        <v>317.64282015047314</v>
      </c>
      <c r="R9" s="137">
        <f t="shared" si="0"/>
        <v>5116.4579429626465</v>
      </c>
      <c r="T9" s="56"/>
    </row>
    <row r="10" spans="2:20" x14ac:dyDescent="0.25">
      <c r="B10" s="81">
        <f t="shared" si="1"/>
        <v>2017</v>
      </c>
      <c r="C10" s="70">
        <v>409.1807362995329</v>
      </c>
      <c r="D10" s="70">
        <v>503.06214141845703</v>
      </c>
      <c r="E10" s="70">
        <v>331.9949951171875</v>
      </c>
      <c r="F10" s="70">
        <v>170.74705886840826</v>
      </c>
      <c r="G10" s="70">
        <v>709.10502877047827</v>
      </c>
      <c r="H10" s="70">
        <v>227.35559749603269</v>
      </c>
      <c r="I10" s="70">
        <v>506.76592951199314</v>
      </c>
      <c r="J10" s="70">
        <v>652.79209652672125</v>
      </c>
      <c r="K10" s="70">
        <v>383.50683518136316</v>
      </c>
      <c r="L10" s="70">
        <v>243.06350409592994</v>
      </c>
      <c r="M10" s="70">
        <v>323.51990127563477</v>
      </c>
      <c r="N10" s="70">
        <v>414.52416038513184</v>
      </c>
      <c r="O10" s="70">
        <v>78.808289876118963</v>
      </c>
      <c r="P10" s="70">
        <v>644.19136845787921</v>
      </c>
      <c r="Q10" s="70">
        <v>370.58329017555195</v>
      </c>
      <c r="R10" s="137">
        <f t="shared" si="0"/>
        <v>5969.2009334564209</v>
      </c>
      <c r="T10" s="56"/>
    </row>
    <row r="11" spans="2:20" x14ac:dyDescent="0.25">
      <c r="B11" s="81">
        <f t="shared" si="1"/>
        <v>2018</v>
      </c>
      <c r="C11" s="70">
        <v>467.63512719946607</v>
      </c>
      <c r="D11" s="70">
        <v>574.92816162109375</v>
      </c>
      <c r="E11" s="70">
        <v>379.42285156250011</v>
      </c>
      <c r="F11" s="70">
        <v>195.13949584960932</v>
      </c>
      <c r="G11" s="70">
        <v>810.40574716626088</v>
      </c>
      <c r="H11" s="70">
        <v>259.83496856689453</v>
      </c>
      <c r="I11" s="70">
        <v>579.16106229942068</v>
      </c>
      <c r="J11" s="70">
        <v>746.04811031625275</v>
      </c>
      <c r="K11" s="70">
        <v>438.29352592155789</v>
      </c>
      <c r="L11" s="70">
        <v>277.78686182391993</v>
      </c>
      <c r="M11" s="70">
        <v>369.73703002929688</v>
      </c>
      <c r="N11" s="70">
        <v>473.74189758300781</v>
      </c>
      <c r="O11" s="70">
        <v>90.066617001278814</v>
      </c>
      <c r="P11" s="70">
        <v>736.21870680900497</v>
      </c>
      <c r="Q11" s="70">
        <v>423.52376020063082</v>
      </c>
      <c r="R11" s="137">
        <f t="shared" si="0"/>
        <v>6821.9439239501962</v>
      </c>
      <c r="T11" s="56"/>
    </row>
    <row r="12" spans="2:20" x14ac:dyDescent="0.25">
      <c r="B12" s="81">
        <f t="shared" si="1"/>
        <v>2019</v>
      </c>
      <c r="C12" s="70">
        <v>526.08951809939947</v>
      </c>
      <c r="D12" s="70">
        <v>646.79418182373047</v>
      </c>
      <c r="E12" s="70">
        <v>426.8507080078125</v>
      </c>
      <c r="F12" s="70">
        <v>219.53193283081052</v>
      </c>
      <c r="G12" s="70">
        <v>911.7064655620436</v>
      </c>
      <c r="H12" s="70">
        <v>292.31433963775635</v>
      </c>
      <c r="I12" s="70">
        <v>651.55619508684833</v>
      </c>
      <c r="J12" s="70">
        <v>839.30412410578447</v>
      </c>
      <c r="K12" s="70">
        <v>493.08021666175267</v>
      </c>
      <c r="L12" s="70">
        <v>312.51021955190993</v>
      </c>
      <c r="M12" s="70">
        <v>415.95415878295887</v>
      </c>
      <c r="N12" s="70">
        <v>532.95963478088379</v>
      </c>
      <c r="O12" s="70">
        <v>101.32494412643867</v>
      </c>
      <c r="P12" s="70">
        <v>828.24604516013051</v>
      </c>
      <c r="Q12" s="70">
        <v>476.46423022570968</v>
      </c>
      <c r="R12" s="137">
        <f t="shared" si="0"/>
        <v>7674.6869144439688</v>
      </c>
      <c r="T12" s="56"/>
    </row>
    <row r="13" spans="2:20" x14ac:dyDescent="0.25">
      <c r="B13" s="81">
        <f t="shared" si="1"/>
        <v>2020</v>
      </c>
      <c r="C13" s="70">
        <v>584.54390899933276</v>
      </c>
      <c r="D13" s="70">
        <v>718.66020202636719</v>
      </c>
      <c r="E13" s="70">
        <v>474.27856445312494</v>
      </c>
      <c r="F13" s="70">
        <v>243.92436981201169</v>
      </c>
      <c r="G13" s="70">
        <v>1013.0071839578263</v>
      </c>
      <c r="H13" s="70">
        <v>324.79371070861816</v>
      </c>
      <c r="I13" s="70">
        <v>723.95132787427576</v>
      </c>
      <c r="J13" s="70">
        <v>932.56013789531596</v>
      </c>
      <c r="K13" s="70">
        <v>547.8669074019474</v>
      </c>
      <c r="L13" s="70">
        <v>347.23357727989992</v>
      </c>
      <c r="M13" s="70">
        <v>462.17128753662109</v>
      </c>
      <c r="N13" s="70">
        <v>592.17737197875977</v>
      </c>
      <c r="O13" s="70">
        <v>112.58327125159852</v>
      </c>
      <c r="P13" s="70">
        <v>920.27338351125616</v>
      </c>
      <c r="Q13" s="70">
        <v>529.40470025078844</v>
      </c>
      <c r="R13" s="137">
        <f t="shared" si="0"/>
        <v>8527.4299049377423</v>
      </c>
      <c r="T13" s="56"/>
    </row>
    <row r="14" spans="2:20" x14ac:dyDescent="0.25">
      <c r="B14" s="81">
        <f t="shared" si="1"/>
        <v>2021</v>
      </c>
      <c r="C14" s="70">
        <v>721.42358683534724</v>
      </c>
      <c r="D14" s="70">
        <v>1029.8750457763674</v>
      </c>
      <c r="E14" s="70">
        <v>645.47294616699219</v>
      </c>
      <c r="F14" s="70">
        <v>300.76970672607422</v>
      </c>
      <c r="G14" s="70">
        <v>1296.7920947652933</v>
      </c>
      <c r="H14" s="70">
        <v>398.19927835464478</v>
      </c>
      <c r="I14" s="70">
        <v>901.68479176026858</v>
      </c>
      <c r="J14" s="70">
        <v>1250.2894038530278</v>
      </c>
      <c r="K14" s="70">
        <v>737.82635983960392</v>
      </c>
      <c r="L14" s="70">
        <v>351.7453541501626</v>
      </c>
      <c r="M14" s="70">
        <v>614.61861801147461</v>
      </c>
      <c r="N14" s="70">
        <v>736.90211296081543</v>
      </c>
      <c r="O14" s="70">
        <v>138.80845596086363</v>
      </c>
      <c r="P14" s="70">
        <v>1241.7378591461227</v>
      </c>
      <c r="Q14" s="70">
        <v>617.84477647053018</v>
      </c>
      <c r="R14" s="137">
        <f t="shared" si="0"/>
        <v>10983.990390777588</v>
      </c>
      <c r="T14" s="56"/>
    </row>
    <row r="15" spans="2:20" x14ac:dyDescent="0.25">
      <c r="B15" s="81">
        <f t="shared" si="1"/>
        <v>2022</v>
      </c>
      <c r="C15" s="70">
        <v>858.30326467136194</v>
      </c>
      <c r="D15" s="70">
        <v>1341.0898895263674</v>
      </c>
      <c r="E15" s="70">
        <v>816.66732788085949</v>
      </c>
      <c r="F15" s="70">
        <v>357.61504364013678</v>
      </c>
      <c r="G15" s="70">
        <v>1580.5770055727598</v>
      </c>
      <c r="H15" s="70">
        <v>471.60484600067139</v>
      </c>
      <c r="I15" s="70">
        <v>1079.4182556462613</v>
      </c>
      <c r="J15" s="70">
        <v>1568.0186698107395</v>
      </c>
      <c r="K15" s="70">
        <v>927.78581227726033</v>
      </c>
      <c r="L15" s="70">
        <v>356.25713102042533</v>
      </c>
      <c r="M15" s="70">
        <v>767.06594848632812</v>
      </c>
      <c r="N15" s="70">
        <v>881.62685394287109</v>
      </c>
      <c r="O15" s="70">
        <v>165.0336406701287</v>
      </c>
      <c r="P15" s="70">
        <v>1563.2023347809893</v>
      </c>
      <c r="Q15" s="70">
        <v>706.2848526902718</v>
      </c>
      <c r="R15" s="137">
        <f t="shared" si="0"/>
        <v>13440.550876617433</v>
      </c>
      <c r="T15" s="56"/>
    </row>
    <row r="16" spans="2:20" x14ac:dyDescent="0.25">
      <c r="B16" s="81">
        <f t="shared" si="1"/>
        <v>2023</v>
      </c>
      <c r="C16" s="70">
        <v>995.18294250737688</v>
      </c>
      <c r="D16" s="70">
        <v>1652.3047332763674</v>
      </c>
      <c r="E16" s="70">
        <v>987.86170959472645</v>
      </c>
      <c r="F16" s="70">
        <v>414.46038055419922</v>
      </c>
      <c r="G16" s="70">
        <v>1864.3619163802268</v>
      </c>
      <c r="H16" s="70">
        <v>545.010413646698</v>
      </c>
      <c r="I16" s="70">
        <v>1257.1517195322538</v>
      </c>
      <c r="J16" s="70">
        <v>1885.747935768451</v>
      </c>
      <c r="K16" s="70">
        <v>1117.7452647149166</v>
      </c>
      <c r="L16" s="70">
        <v>360.76890789068807</v>
      </c>
      <c r="M16" s="70">
        <v>919.51327896118164</v>
      </c>
      <c r="N16" s="70">
        <v>1026.3515949249268</v>
      </c>
      <c r="O16" s="70">
        <v>191.25882537939381</v>
      </c>
      <c r="P16" s="70">
        <v>1884.6668104158557</v>
      </c>
      <c r="Q16" s="70">
        <v>794.72492891001355</v>
      </c>
      <c r="R16" s="137">
        <f t="shared" si="0"/>
        <v>15897.111362457277</v>
      </c>
    </row>
    <row r="17" spans="2:18" x14ac:dyDescent="0.25">
      <c r="B17" s="81">
        <f t="shared" si="1"/>
        <v>2024</v>
      </c>
      <c r="C17" s="70">
        <v>1132.0626203433912</v>
      </c>
      <c r="D17" s="70">
        <v>1963.5195770263676</v>
      </c>
      <c r="E17" s="70">
        <v>1159.0560913085935</v>
      </c>
      <c r="F17" s="70">
        <v>471.30571746826166</v>
      </c>
      <c r="G17" s="70">
        <v>2148.1468271876938</v>
      </c>
      <c r="H17" s="70">
        <v>618.41598129272461</v>
      </c>
      <c r="I17" s="70">
        <v>1434.8851834182462</v>
      </c>
      <c r="J17" s="70">
        <v>2203.4772017261625</v>
      </c>
      <c r="K17" s="70">
        <v>1307.704717152573</v>
      </c>
      <c r="L17" s="70">
        <v>365.28068476095081</v>
      </c>
      <c r="M17" s="70">
        <v>1071.9606094360352</v>
      </c>
      <c r="N17" s="70">
        <v>1171.0763359069824</v>
      </c>
      <c r="O17" s="70">
        <v>217.48401008865892</v>
      </c>
      <c r="P17" s="70">
        <v>2206.1312860507223</v>
      </c>
      <c r="Q17" s="70">
        <v>883.16500512975517</v>
      </c>
      <c r="R17" s="137">
        <f t="shared" si="0"/>
        <v>18353.671848297119</v>
      </c>
    </row>
    <row r="18" spans="2:18" x14ac:dyDescent="0.25">
      <c r="B18" s="81">
        <f t="shared" si="1"/>
        <v>2025</v>
      </c>
      <c r="C18" s="70">
        <v>1268.9422981794064</v>
      </c>
      <c r="D18" s="70">
        <v>2274.7344207763681</v>
      </c>
      <c r="E18" s="70">
        <v>1330.2504730224607</v>
      </c>
      <c r="F18" s="70">
        <v>528.15105438232422</v>
      </c>
      <c r="G18" s="70">
        <v>2431.9317379951599</v>
      </c>
      <c r="H18" s="70">
        <v>691.82154893875122</v>
      </c>
      <c r="I18" s="70">
        <v>1612.6186473042389</v>
      </c>
      <c r="J18" s="70">
        <v>2521.2064676838745</v>
      </c>
      <c r="K18" s="70">
        <v>1497.6641695902297</v>
      </c>
      <c r="L18" s="70">
        <v>369.79246163121354</v>
      </c>
      <c r="M18" s="70">
        <v>1224.4079399108887</v>
      </c>
      <c r="N18" s="70">
        <v>1315.8010768890381</v>
      </c>
      <c r="O18" s="70">
        <v>243.709194797924</v>
      </c>
      <c r="P18" s="70">
        <v>2527.5957616855894</v>
      </c>
      <c r="Q18" s="70">
        <v>971.6050813494968</v>
      </c>
      <c r="R18" s="137">
        <f t="shared" si="0"/>
        <v>20810.232334136963</v>
      </c>
    </row>
    <row r="19" spans="2:18" x14ac:dyDescent="0.25">
      <c r="B19" s="81">
        <f t="shared" si="1"/>
        <v>2026</v>
      </c>
      <c r="C19" s="70">
        <v>1405.8219760154209</v>
      </c>
      <c r="D19" s="70">
        <v>2585.9492645263676</v>
      </c>
      <c r="E19" s="70">
        <v>1501.4448547363281</v>
      </c>
      <c r="F19" s="70">
        <v>584.99639129638661</v>
      </c>
      <c r="G19" s="70">
        <v>2715.7166488026269</v>
      </c>
      <c r="H19" s="70">
        <v>765.22711658477783</v>
      </c>
      <c r="I19" s="70">
        <v>1790.3521111902317</v>
      </c>
      <c r="J19" s="70">
        <v>2838.935733641586</v>
      </c>
      <c r="K19" s="70">
        <v>1687.6236220278856</v>
      </c>
      <c r="L19" s="70">
        <v>374.30423850147622</v>
      </c>
      <c r="M19" s="70">
        <v>1376.8552703857422</v>
      </c>
      <c r="N19" s="70">
        <v>1460.5258178710937</v>
      </c>
      <c r="O19" s="70">
        <v>269.93437950718913</v>
      </c>
      <c r="P19" s="70">
        <v>2849.0602373204556</v>
      </c>
      <c r="Q19" s="70">
        <v>1060.0451575692384</v>
      </c>
      <c r="R19" s="137">
        <f t="shared" si="0"/>
        <v>23266.79281997681</v>
      </c>
    </row>
    <row r="20" spans="2:18" x14ac:dyDescent="0.25">
      <c r="B20" s="81">
        <f t="shared" si="1"/>
        <v>2027</v>
      </c>
      <c r="C20" s="70">
        <v>1542.7016538514354</v>
      </c>
      <c r="D20" s="70">
        <v>2897.1641082763676</v>
      </c>
      <c r="E20" s="70">
        <v>1672.6392364501953</v>
      </c>
      <c r="F20" s="70">
        <v>641.84172821044911</v>
      </c>
      <c r="G20" s="70">
        <v>2999.5015596100939</v>
      </c>
      <c r="H20" s="70">
        <v>838.63268423080444</v>
      </c>
      <c r="I20" s="70">
        <v>1968.0855750762244</v>
      </c>
      <c r="J20" s="70">
        <v>3156.6649995992975</v>
      </c>
      <c r="K20" s="70">
        <v>1877.5830744655418</v>
      </c>
      <c r="L20" s="70">
        <v>378.81601537173896</v>
      </c>
      <c r="M20" s="70">
        <v>1529.3026008605959</v>
      </c>
      <c r="N20" s="70">
        <v>1605.2505588531494</v>
      </c>
      <c r="O20" s="70">
        <v>296.15956421645421</v>
      </c>
      <c r="P20" s="70">
        <v>3170.5247129553222</v>
      </c>
      <c r="Q20" s="70">
        <v>1148.4852337889799</v>
      </c>
      <c r="R20" s="137">
        <f t="shared" si="0"/>
        <v>25723.353305816647</v>
      </c>
    </row>
    <row r="21" spans="2:18" x14ac:dyDescent="0.25">
      <c r="B21" s="81">
        <f t="shared" si="1"/>
        <v>2028</v>
      </c>
      <c r="C21" s="70">
        <v>1679.5813316874501</v>
      </c>
      <c r="D21" s="70">
        <v>3208.3789520263676</v>
      </c>
      <c r="E21" s="70">
        <v>1843.8336181640623</v>
      </c>
      <c r="F21" s="70">
        <v>698.68706512451183</v>
      </c>
      <c r="G21" s="70">
        <v>3283.2864704175608</v>
      </c>
      <c r="H21" s="70">
        <v>912.03825187683105</v>
      </c>
      <c r="I21" s="70">
        <v>2145.8190389622168</v>
      </c>
      <c r="J21" s="70">
        <v>3474.3942655570099</v>
      </c>
      <c r="K21" s="70">
        <v>2067.5425269031989</v>
      </c>
      <c r="L21" s="70">
        <v>383.32779224200169</v>
      </c>
      <c r="M21" s="70">
        <v>1681.7499313354497</v>
      </c>
      <c r="N21" s="70">
        <v>1749.9752998352051</v>
      </c>
      <c r="O21" s="70">
        <v>322.38474892571929</v>
      </c>
      <c r="P21" s="70">
        <v>3491.9891885901889</v>
      </c>
      <c r="Q21" s="70">
        <v>1236.9253100087219</v>
      </c>
      <c r="R21" s="137">
        <f t="shared" si="0"/>
        <v>28179.913791656498</v>
      </c>
    </row>
    <row r="22" spans="2:18" x14ac:dyDescent="0.25">
      <c r="B22" s="81">
        <f t="shared" si="1"/>
        <v>2029</v>
      </c>
      <c r="C22" s="70">
        <v>1816.461009523465</v>
      </c>
      <c r="D22" s="70">
        <v>3519.5937957763676</v>
      </c>
      <c r="E22" s="70">
        <v>2015.0279998779299</v>
      </c>
      <c r="F22" s="70">
        <v>755.53240203857399</v>
      </c>
      <c r="G22" s="70">
        <v>3567.0713812250274</v>
      </c>
      <c r="H22" s="70">
        <v>985.44381952285755</v>
      </c>
      <c r="I22" s="70">
        <v>2323.5525028482089</v>
      </c>
      <c r="J22" s="70">
        <v>3792.123531514721</v>
      </c>
      <c r="K22" s="70">
        <v>2257.5019793408551</v>
      </c>
      <c r="L22" s="70">
        <v>387.83956911226448</v>
      </c>
      <c r="M22" s="70">
        <v>1834.1972618103032</v>
      </c>
      <c r="N22" s="70">
        <v>1894.700040817261</v>
      </c>
      <c r="O22" s="70">
        <v>348.60993363498443</v>
      </c>
      <c r="P22" s="70">
        <v>3813.4536642250559</v>
      </c>
      <c r="Q22" s="70">
        <v>1325.3653862284634</v>
      </c>
      <c r="R22" s="137">
        <f t="shared" si="0"/>
        <v>30636.474277496334</v>
      </c>
    </row>
    <row r="23" spans="2:18" x14ac:dyDescent="0.25">
      <c r="B23" s="81">
        <f t="shared" si="1"/>
        <v>2030</v>
      </c>
      <c r="C23" s="70">
        <v>1953.3406873594799</v>
      </c>
      <c r="D23" s="70">
        <v>3830.8086395263672</v>
      </c>
      <c r="E23" s="70">
        <v>2186.2223815917969</v>
      </c>
      <c r="F23" s="70">
        <v>812.37773895263683</v>
      </c>
      <c r="G23" s="70">
        <v>3850.8562920324935</v>
      </c>
      <c r="H23" s="70">
        <v>1058.8493871688843</v>
      </c>
      <c r="I23" s="70">
        <v>2501.2859667342022</v>
      </c>
      <c r="J23" s="70">
        <v>4109.8527974724329</v>
      </c>
      <c r="K23" s="70">
        <v>2447.4614317785113</v>
      </c>
      <c r="L23" s="70">
        <v>392.35134598252694</v>
      </c>
      <c r="M23" s="70">
        <v>1986.6445922851565</v>
      </c>
      <c r="N23" s="70">
        <v>2039.4247817993164</v>
      </c>
      <c r="O23" s="70">
        <v>374.83511834424951</v>
      </c>
      <c r="P23" s="70">
        <v>4134.9181398599221</v>
      </c>
      <c r="Q23" s="70">
        <v>1413.8054624482052</v>
      </c>
      <c r="R23" s="137">
        <f t="shared" si="0"/>
        <v>33093.034763336182</v>
      </c>
    </row>
    <row r="24" spans="2:18" x14ac:dyDescent="0.25">
      <c r="B24" s="81">
        <f t="shared" si="1"/>
        <v>2031</v>
      </c>
      <c r="C24" s="70">
        <v>2120.9887969554638</v>
      </c>
      <c r="D24" s="70">
        <v>4189.4504317614446</v>
      </c>
      <c r="E24" s="70">
        <v>2467.2797114596856</v>
      </c>
      <c r="F24" s="70">
        <v>881.15719960851163</v>
      </c>
      <c r="G24" s="70">
        <v>4183.7924428945053</v>
      </c>
      <c r="H24" s="70">
        <v>1141.4673391734977</v>
      </c>
      <c r="I24" s="70">
        <v>2899.9644044151182</v>
      </c>
      <c r="J24" s="70">
        <v>4479.2369742927222</v>
      </c>
      <c r="K24" s="70">
        <v>2700.132768827566</v>
      </c>
      <c r="L24" s="70">
        <v>397.64799301575283</v>
      </c>
      <c r="M24" s="70">
        <v>2209.4133728884408</v>
      </c>
      <c r="N24" s="70">
        <v>2277.0329275114173</v>
      </c>
      <c r="O24" s="70">
        <v>405.71412896713611</v>
      </c>
      <c r="P24" s="70">
        <v>4643.8473337533751</v>
      </c>
      <c r="Q24" s="70">
        <v>1577.5838053331095</v>
      </c>
      <c r="R24" s="137">
        <f t="shared" si="0"/>
        <v>36574.709630857738</v>
      </c>
    </row>
    <row r="25" spans="2:18" x14ac:dyDescent="0.25">
      <c r="B25" s="81">
        <f t="shared" si="1"/>
        <v>2032</v>
      </c>
      <c r="C25" s="70">
        <v>2288.6369065514482</v>
      </c>
      <c r="D25" s="70">
        <v>4548.0922239965212</v>
      </c>
      <c r="E25" s="70">
        <v>2748.3370413275743</v>
      </c>
      <c r="F25" s="70">
        <v>949.93666026438711</v>
      </c>
      <c r="G25" s="70">
        <v>4516.7285937565175</v>
      </c>
      <c r="H25" s="70">
        <v>1224.0852911781114</v>
      </c>
      <c r="I25" s="70">
        <v>3298.6428420960337</v>
      </c>
      <c r="J25" s="70">
        <v>4848.6211511130114</v>
      </c>
      <c r="K25" s="70">
        <v>2952.8041058766198</v>
      </c>
      <c r="L25" s="70">
        <v>402.94464004897873</v>
      </c>
      <c r="M25" s="70">
        <v>2432.1821534917258</v>
      </c>
      <c r="N25" s="70">
        <v>2514.6410732235186</v>
      </c>
      <c r="O25" s="70">
        <v>436.5931395900227</v>
      </c>
      <c r="P25" s="70">
        <v>5152.7765276468272</v>
      </c>
      <c r="Q25" s="70">
        <v>1741.3621482180135</v>
      </c>
      <c r="R25" s="137">
        <f t="shared" si="0"/>
        <v>40056.384498379317</v>
      </c>
    </row>
    <row r="26" spans="2:18" x14ac:dyDescent="0.25">
      <c r="B26" s="81">
        <f t="shared" si="1"/>
        <v>2033</v>
      </c>
      <c r="C26" s="70">
        <v>2456.2850161474321</v>
      </c>
      <c r="D26" s="70">
        <v>4906.7340162315986</v>
      </c>
      <c r="E26" s="70">
        <v>3029.3943711954635</v>
      </c>
      <c r="F26" s="70">
        <v>1018.716120920262</v>
      </c>
      <c r="G26" s="70">
        <v>4849.6647446185289</v>
      </c>
      <c r="H26" s="70">
        <v>1306.7032431827251</v>
      </c>
      <c r="I26" s="70">
        <v>3697.3212797769488</v>
      </c>
      <c r="J26" s="70">
        <v>5218.0053279332997</v>
      </c>
      <c r="K26" s="70">
        <v>3205.4754429256736</v>
      </c>
      <c r="L26" s="70">
        <v>408.24128708220462</v>
      </c>
      <c r="M26" s="70">
        <v>2654.9509340950099</v>
      </c>
      <c r="N26" s="70">
        <v>2752.249218935619</v>
      </c>
      <c r="O26" s="70">
        <v>467.4721502129093</v>
      </c>
      <c r="P26" s="70">
        <v>5661.7057215402792</v>
      </c>
      <c r="Q26" s="70">
        <v>1905.1404911029176</v>
      </c>
      <c r="R26" s="137">
        <f t="shared" si="0"/>
        <v>43538.059365900874</v>
      </c>
    </row>
    <row r="27" spans="2:18" x14ac:dyDescent="0.25">
      <c r="B27" s="81">
        <f t="shared" si="1"/>
        <v>2034</v>
      </c>
      <c r="C27" s="71">
        <v>2623.9331257434155</v>
      </c>
      <c r="D27" s="71">
        <v>5265.3758084666752</v>
      </c>
      <c r="E27" s="71">
        <v>3310.4517010633526</v>
      </c>
      <c r="F27" s="71">
        <v>1087.4955815761375</v>
      </c>
      <c r="G27" s="71">
        <v>5182.6008954805402</v>
      </c>
      <c r="H27" s="71">
        <v>1389.3211951873386</v>
      </c>
      <c r="I27" s="71">
        <v>4095.9997174578648</v>
      </c>
      <c r="J27" s="71">
        <v>5587.389504753588</v>
      </c>
      <c r="K27" s="71">
        <v>3458.1467799747279</v>
      </c>
      <c r="L27" s="71">
        <v>413.53793411543046</v>
      </c>
      <c r="M27" s="71">
        <v>2877.7197146982953</v>
      </c>
      <c r="N27" s="71">
        <v>2989.8573646477203</v>
      </c>
      <c r="O27" s="71">
        <v>498.35116083579589</v>
      </c>
      <c r="P27" s="71">
        <v>6170.6349154337331</v>
      </c>
      <c r="Q27" s="71">
        <v>2068.9188339878219</v>
      </c>
      <c r="R27" s="138">
        <f t="shared" si="0"/>
        <v>47019.734233422445</v>
      </c>
    </row>
    <row r="28" spans="2:18" x14ac:dyDescent="0.25">
      <c r="B28" s="81">
        <f t="shared" si="1"/>
        <v>2035</v>
      </c>
      <c r="C28" s="71">
        <v>2791.5812353393994</v>
      </c>
      <c r="D28" s="71">
        <v>5624.0176007017526</v>
      </c>
      <c r="E28" s="71">
        <v>3591.5090309312409</v>
      </c>
      <c r="F28" s="71">
        <v>1156.2750422320125</v>
      </c>
      <c r="G28" s="71">
        <v>5515.5370463425515</v>
      </c>
      <c r="H28" s="71">
        <v>1471.9391471919521</v>
      </c>
      <c r="I28" s="71">
        <v>4494.6781551387812</v>
      </c>
      <c r="J28" s="71">
        <v>5956.773681573879</v>
      </c>
      <c r="K28" s="71">
        <v>3710.8181170237822</v>
      </c>
      <c r="L28" s="71">
        <v>418.8345811486563</v>
      </c>
      <c r="M28" s="71">
        <v>3100.4884953015799</v>
      </c>
      <c r="N28" s="71">
        <v>3227.4655103598216</v>
      </c>
      <c r="O28" s="71">
        <v>529.23017145868255</v>
      </c>
      <c r="P28" s="71">
        <v>6679.5641093271861</v>
      </c>
      <c r="Q28" s="71">
        <v>2232.6971768727267</v>
      </c>
      <c r="R28" s="138">
        <f t="shared" si="0"/>
        <v>50501.409100944002</v>
      </c>
    </row>
    <row r="29" spans="2:18" x14ac:dyDescent="0.25">
      <c r="B29" s="81">
        <f t="shared" si="1"/>
        <v>2036</v>
      </c>
      <c r="C29" s="1">
        <v>2959.2293449353842</v>
      </c>
      <c r="D29" s="1">
        <v>5982.659392936831</v>
      </c>
      <c r="E29" s="1">
        <v>3872.5663607991296</v>
      </c>
      <c r="F29" s="1">
        <v>1225.0545028878878</v>
      </c>
      <c r="G29" s="1">
        <v>5848.4731972045629</v>
      </c>
      <c r="H29" s="1">
        <v>1554.5570991965658</v>
      </c>
      <c r="I29" s="1">
        <v>4893.3565928196967</v>
      </c>
      <c r="J29" s="1">
        <v>6326.1578583941664</v>
      </c>
      <c r="K29" s="1">
        <v>3963.489454072836</v>
      </c>
      <c r="L29" s="1">
        <v>424.13122818188208</v>
      </c>
      <c r="M29" s="1">
        <v>3323.2572759048644</v>
      </c>
      <c r="N29" s="1">
        <v>3465.0736560719229</v>
      </c>
      <c r="O29" s="1">
        <v>560.10918208156909</v>
      </c>
      <c r="P29" s="1">
        <v>7188.4933032206382</v>
      </c>
      <c r="Q29" s="1">
        <v>2396.4755197576305</v>
      </c>
      <c r="R29" s="139">
        <f t="shared" si="0"/>
        <v>53983.083968465573</v>
      </c>
    </row>
    <row r="30" spans="2:18" x14ac:dyDescent="0.25">
      <c r="B30" s="81">
        <f t="shared" si="1"/>
        <v>2037</v>
      </c>
      <c r="C30" s="79">
        <v>3126.8774545313672</v>
      </c>
      <c r="D30" s="79">
        <v>6341.3011851719066</v>
      </c>
      <c r="E30" s="79">
        <v>4153.6236906670174</v>
      </c>
      <c r="F30" s="79">
        <v>1293.833963543763</v>
      </c>
      <c r="G30" s="79">
        <v>6181.4093480665751</v>
      </c>
      <c r="H30" s="79">
        <v>1637.1750512011795</v>
      </c>
      <c r="I30" s="79">
        <v>5292.0350305006132</v>
      </c>
      <c r="J30" s="79">
        <v>6695.5420352144574</v>
      </c>
      <c r="K30" s="79">
        <v>4216.1607911218907</v>
      </c>
      <c r="L30" s="79">
        <v>429.42787521510797</v>
      </c>
      <c r="M30" s="79">
        <v>3546.0260565081485</v>
      </c>
      <c r="N30" s="79">
        <v>3702.6818017840242</v>
      </c>
      <c r="O30" s="79">
        <v>590.98819270445574</v>
      </c>
      <c r="P30" s="79">
        <v>7697.4224971140902</v>
      </c>
      <c r="Q30" s="79">
        <v>2560.2538626425348</v>
      </c>
      <c r="R30" s="140">
        <f t="shared" si="0"/>
        <v>57464.75883598713</v>
      </c>
    </row>
    <row r="31" spans="2:18" x14ac:dyDescent="0.25">
      <c r="B31" s="81">
        <f t="shared" si="1"/>
        <v>2038</v>
      </c>
      <c r="C31" s="79">
        <v>3294.5255641273507</v>
      </c>
      <c r="D31" s="79">
        <v>6699.9429774069849</v>
      </c>
      <c r="E31" s="79">
        <v>4434.6810205349066</v>
      </c>
      <c r="F31" s="79">
        <v>1362.6134241996376</v>
      </c>
      <c r="G31" s="79">
        <v>6514.3454989285865</v>
      </c>
      <c r="H31" s="79">
        <v>1719.7930032057932</v>
      </c>
      <c r="I31" s="79">
        <v>5690.7134681815287</v>
      </c>
      <c r="J31" s="79">
        <v>7064.9262120347448</v>
      </c>
      <c r="K31" s="79">
        <v>4468.832128170945</v>
      </c>
      <c r="L31" s="79">
        <v>434.72452224833381</v>
      </c>
      <c r="M31" s="79">
        <v>3768.7948371114326</v>
      </c>
      <c r="N31" s="79">
        <v>3940.289947496125</v>
      </c>
      <c r="O31" s="79">
        <v>621.86720332734228</v>
      </c>
      <c r="P31" s="79">
        <v>8206.3516910075414</v>
      </c>
      <c r="Q31" s="79">
        <v>2724.0322055274391</v>
      </c>
      <c r="R31" s="140">
        <f t="shared" si="0"/>
        <v>60946.433703508679</v>
      </c>
    </row>
    <row r="32" spans="2:18" x14ac:dyDescent="0.25">
      <c r="B32" s="81">
        <f t="shared" si="1"/>
        <v>2039</v>
      </c>
      <c r="C32" s="79">
        <v>3462.1736737233359</v>
      </c>
      <c r="D32" s="79">
        <v>7058.5847696420615</v>
      </c>
      <c r="E32" s="79">
        <v>4715.7383504027966</v>
      </c>
      <c r="F32" s="79">
        <v>1431.3928848555131</v>
      </c>
      <c r="G32" s="79">
        <v>6847.281649790596</v>
      </c>
      <c r="H32" s="79">
        <v>1802.4109552104067</v>
      </c>
      <c r="I32" s="79">
        <v>6089.3919058624442</v>
      </c>
      <c r="J32" s="79">
        <v>7434.310388855034</v>
      </c>
      <c r="K32" s="79">
        <v>4721.5034652199984</v>
      </c>
      <c r="L32" s="79">
        <v>440.02116928155954</v>
      </c>
      <c r="M32" s="79">
        <v>3991.5636177147171</v>
      </c>
      <c r="N32" s="79">
        <v>4177.8980932082259</v>
      </c>
      <c r="O32" s="79">
        <v>652.74621395022893</v>
      </c>
      <c r="P32" s="79">
        <v>8715.2808849009962</v>
      </c>
      <c r="Q32" s="79">
        <v>2887.810548412343</v>
      </c>
      <c r="R32" s="140">
        <f t="shared" si="0"/>
        <v>64428.108571030258</v>
      </c>
    </row>
    <row r="33" spans="2:18" ht="15.75" thickBot="1" x14ac:dyDescent="0.3">
      <c r="B33" s="81">
        <v>2040</v>
      </c>
      <c r="C33" s="74">
        <v>3629.8217833193189</v>
      </c>
      <c r="D33" s="74">
        <v>7417.2265618771389</v>
      </c>
      <c r="E33" s="74">
        <v>4996.7956802706858</v>
      </c>
      <c r="F33" s="74">
        <v>1500.1723455113886</v>
      </c>
      <c r="G33" s="74">
        <v>7180.2178006526092</v>
      </c>
      <c r="H33" s="74">
        <v>1885.0289072150199</v>
      </c>
      <c r="I33" s="74">
        <v>6488.0703435433597</v>
      </c>
      <c r="J33" s="74">
        <v>7803.6945656753242</v>
      </c>
      <c r="K33" s="74">
        <v>4974.1748022690526</v>
      </c>
      <c r="L33" s="74">
        <v>445.31781631478555</v>
      </c>
      <c r="M33" s="74">
        <v>4214.3323983180017</v>
      </c>
      <c r="N33" s="74">
        <v>4415.5062389203267</v>
      </c>
      <c r="O33" s="74">
        <v>683.62522457311547</v>
      </c>
      <c r="P33" s="74">
        <v>9224.2100787944473</v>
      </c>
      <c r="Q33" s="74">
        <v>3051.5888912972478</v>
      </c>
      <c r="R33" s="141">
        <f t="shared" si="0"/>
        <v>67909.783438551822</v>
      </c>
    </row>
    <row r="34" spans="2:18" ht="15.75" thickBot="1" x14ac:dyDescent="0.3">
      <c r="B34" s="82" t="s">
        <v>47</v>
      </c>
      <c r="C34" s="143">
        <f t="shared" ref="C34:Q34" si="2">AVERAGE(C6:C33)</f>
        <v>1613.1250928265922</v>
      </c>
      <c r="D34" s="143">
        <f t="shared" si="2"/>
        <v>3074.0655873301321</v>
      </c>
      <c r="E34" s="143">
        <f t="shared" si="2"/>
        <v>1926.6107904500732</v>
      </c>
      <c r="F34" s="143">
        <f t="shared" si="2"/>
        <v>669.31398846483989</v>
      </c>
      <c r="G34" s="143">
        <f t="shared" si="2"/>
        <v>3136.6403752966144</v>
      </c>
      <c r="H34" s="143">
        <f t="shared" si="2"/>
        <v>860.95185197303726</v>
      </c>
      <c r="I34" s="143">
        <f t="shared" si="2"/>
        <v>2418.5562299003918</v>
      </c>
      <c r="J34" s="143">
        <f t="shared" si="2"/>
        <v>3323.7386222686846</v>
      </c>
      <c r="K34" s="143">
        <f t="shared" si="2"/>
        <v>2040.960169002278</v>
      </c>
      <c r="L34" s="143">
        <f t="shared" si="2"/>
        <v>347.8902553275579</v>
      </c>
      <c r="M34" s="143">
        <f t="shared" si="2"/>
        <v>1697.4405572394928</v>
      </c>
      <c r="N34" s="143">
        <f t="shared" si="2"/>
        <v>1800.8447371517479</v>
      </c>
      <c r="O34" s="143">
        <f t="shared" si="2"/>
        <v>307.1552732048263</v>
      </c>
      <c r="P34" s="143">
        <f t="shared" si="2"/>
        <v>3607.4638804295673</v>
      </c>
      <c r="Q34" s="143">
        <f t="shared" si="2"/>
        <v>1287.7506828231983</v>
      </c>
      <c r="R34" s="142">
        <f>AVERAGE(R6:R33)</f>
        <v>28112.508093689034</v>
      </c>
    </row>
    <row r="35" spans="2:18" x14ac:dyDescent="0.25">
      <c r="C35" s="58"/>
      <c r="D35" s="58"/>
      <c r="E35" s="58"/>
      <c r="F35" s="58"/>
      <c r="G35" s="58"/>
      <c r="H35" s="58"/>
      <c r="I35" s="58"/>
      <c r="J35" s="58"/>
      <c r="K35" s="58"/>
      <c r="L35" s="58"/>
      <c r="M35" s="58"/>
      <c r="N35" s="58"/>
      <c r="O35" s="58"/>
      <c r="P35" s="58"/>
      <c r="Q35" s="58"/>
      <c r="R35" s="146"/>
    </row>
    <row r="36" spans="2:18" ht="15.75" x14ac:dyDescent="0.25">
      <c r="B36" s="80" t="s">
        <v>41</v>
      </c>
      <c r="C36" s="64"/>
      <c r="D36" s="64"/>
      <c r="E36" s="64"/>
      <c r="F36" s="64"/>
      <c r="G36" s="64"/>
      <c r="H36" s="64"/>
      <c r="I36" s="64"/>
      <c r="J36" s="64"/>
      <c r="K36" s="64"/>
      <c r="L36" s="64"/>
      <c r="M36" s="64"/>
      <c r="N36" s="64"/>
    </row>
  </sheetData>
  <mergeCells count="2">
    <mergeCell ref="B2:R2"/>
    <mergeCell ref="C4:R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81"/>
  <sheetViews>
    <sheetView zoomScale="85" zoomScaleNormal="85" workbookViewId="0">
      <selection activeCell="B1" sqref="B1"/>
    </sheetView>
  </sheetViews>
  <sheetFormatPr defaultColWidth="9.140625" defaultRowHeight="15" x14ac:dyDescent="0.25"/>
  <cols>
    <col min="1" max="1" width="3.5703125" style="16" customWidth="1"/>
    <col min="2" max="17" width="9.140625" style="16"/>
    <col min="18" max="18" width="11.28515625" style="16" bestFit="1" customWidth="1"/>
    <col min="19" max="16384" width="9.140625" style="16"/>
  </cols>
  <sheetData>
    <row r="1" spans="2:22" ht="15.75" thickBot="1" x14ac:dyDescent="0.3">
      <c r="B1" s="54"/>
    </row>
    <row r="2" spans="2:22" ht="19.5" thickBot="1" x14ac:dyDescent="0.35">
      <c r="B2" s="189" t="s">
        <v>95</v>
      </c>
      <c r="C2" s="190"/>
      <c r="D2" s="190"/>
      <c r="E2" s="190"/>
      <c r="F2" s="190"/>
      <c r="G2" s="190"/>
      <c r="H2" s="190"/>
      <c r="I2" s="190"/>
      <c r="J2" s="190"/>
      <c r="K2" s="190"/>
      <c r="L2" s="190"/>
      <c r="M2" s="190"/>
      <c r="N2" s="190"/>
      <c r="O2" s="190"/>
      <c r="P2" s="190"/>
      <c r="Q2" s="190"/>
      <c r="R2" s="190"/>
    </row>
    <row r="3" spans="2:22" ht="18.75" x14ac:dyDescent="0.3">
      <c r="T3" s="77"/>
    </row>
    <row r="4" spans="2:22" ht="15" customHeight="1" x14ac:dyDescent="0.3">
      <c r="B4" s="18"/>
      <c r="C4" s="194" t="s">
        <v>52</v>
      </c>
      <c r="D4" s="194"/>
      <c r="E4" s="194"/>
      <c r="F4" s="194"/>
      <c r="G4" s="194"/>
      <c r="H4" s="194"/>
      <c r="I4" s="194"/>
      <c r="J4" s="194"/>
      <c r="K4" s="194"/>
      <c r="L4" s="194"/>
      <c r="M4" s="194"/>
      <c r="N4" s="194"/>
      <c r="O4" s="194"/>
      <c r="P4" s="194"/>
      <c r="Q4" s="194"/>
      <c r="R4" s="194"/>
      <c r="T4" s="76"/>
    </row>
    <row r="5" spans="2:22" ht="45.75" x14ac:dyDescent="0.3">
      <c r="B5" s="18"/>
      <c r="C5" s="116" t="s">
        <v>143</v>
      </c>
      <c r="D5" s="116" t="s">
        <v>144</v>
      </c>
      <c r="E5" s="116" t="s">
        <v>145</v>
      </c>
      <c r="F5" s="116" t="s">
        <v>146</v>
      </c>
      <c r="G5" s="116" t="s">
        <v>147</v>
      </c>
      <c r="H5" s="116" t="s">
        <v>148</v>
      </c>
      <c r="I5" s="116" t="s">
        <v>149</v>
      </c>
      <c r="J5" s="116" t="s">
        <v>150</v>
      </c>
      <c r="K5" s="116" t="s">
        <v>151</v>
      </c>
      <c r="L5" s="116" t="s">
        <v>152</v>
      </c>
      <c r="M5" s="116" t="s">
        <v>153</v>
      </c>
      <c r="N5" s="116" t="s">
        <v>154</v>
      </c>
      <c r="O5" s="116" t="s">
        <v>155</v>
      </c>
      <c r="P5" s="116" t="s">
        <v>156</v>
      </c>
      <c r="Q5" s="116" t="s">
        <v>157</v>
      </c>
      <c r="R5" s="53" t="s">
        <v>42</v>
      </c>
      <c r="T5" s="77"/>
    </row>
    <row r="6" spans="2:22" x14ac:dyDescent="0.25">
      <c r="B6" s="38">
        <v>2013</v>
      </c>
      <c r="C6" s="145">
        <v>16312.636418144511</v>
      </c>
      <c r="D6" s="145">
        <v>5462.8535832105281</v>
      </c>
      <c r="E6" s="145">
        <v>2575.996336098764</v>
      </c>
      <c r="F6" s="145">
        <v>6759.7761742103503</v>
      </c>
      <c r="G6" s="145">
        <v>10109.362909305379</v>
      </c>
      <c r="H6" s="145">
        <v>8091.2131267305222</v>
      </c>
      <c r="I6" s="145">
        <v>4815.5944846498378</v>
      </c>
      <c r="J6" s="145">
        <v>7803.9850509245143</v>
      </c>
      <c r="K6" s="145">
        <v>4564.5133289147698</v>
      </c>
      <c r="L6" s="145">
        <v>7099.45317997448</v>
      </c>
      <c r="M6" s="145">
        <v>2275.2227522993908</v>
      </c>
      <c r="N6" s="145">
        <v>2583.1288199438145</v>
      </c>
      <c r="O6" s="145">
        <v>1092.4217597407312</v>
      </c>
      <c r="P6" s="145">
        <v>5498.5960312502002</v>
      </c>
      <c r="Q6" s="145">
        <v>1325.1848397227209</v>
      </c>
      <c r="R6" s="144">
        <f>SUM(C6:Q6)</f>
        <v>86369.938795120514</v>
      </c>
      <c r="T6" s="56"/>
      <c r="U6" s="56"/>
      <c r="V6" s="56"/>
    </row>
    <row r="7" spans="2:22" x14ac:dyDescent="0.25">
      <c r="B7" s="38">
        <f>B6+1</f>
        <v>2014</v>
      </c>
      <c r="C7" s="145">
        <v>21684.643869071959</v>
      </c>
      <c r="D7" s="145">
        <v>8345.8738894280214</v>
      </c>
      <c r="E7" s="145">
        <v>4208.6443698745124</v>
      </c>
      <c r="F7" s="145">
        <v>9035.7076458697193</v>
      </c>
      <c r="G7" s="145">
        <v>14901.876976017202</v>
      </c>
      <c r="H7" s="145">
        <v>10820.374605956355</v>
      </c>
      <c r="I7" s="145">
        <v>7012.2607216591368</v>
      </c>
      <c r="J7" s="145">
        <v>11847.941654214756</v>
      </c>
      <c r="K7" s="145">
        <v>7063.9134876610424</v>
      </c>
      <c r="L7" s="145">
        <v>9794.8709191311755</v>
      </c>
      <c r="M7" s="145">
        <v>3718.2845719741704</v>
      </c>
      <c r="N7" s="145">
        <v>4233.0318419480946</v>
      </c>
      <c r="O7" s="145">
        <v>1583.2907139250444</v>
      </c>
      <c r="P7" s="145">
        <v>8984.5418783927744</v>
      </c>
      <c r="Q7" s="145">
        <v>2186.7406977555142</v>
      </c>
      <c r="R7" s="144">
        <f t="shared" ref="R7:R33" si="0">SUM(C7:Q7)</f>
        <v>125421.99784287947</v>
      </c>
      <c r="T7" s="56"/>
      <c r="U7" s="56"/>
      <c r="V7" s="56"/>
    </row>
    <row r="8" spans="2:22" x14ac:dyDescent="0.25">
      <c r="B8" s="38">
        <f t="shared" ref="B8:B32" si="1">B7+1</f>
        <v>2015</v>
      </c>
      <c r="C8" s="145">
        <v>27169.119338086548</v>
      </c>
      <c r="D8" s="145">
        <v>11851.093252759281</v>
      </c>
      <c r="E8" s="145">
        <v>6243.2796320110938</v>
      </c>
      <c r="F8" s="145">
        <v>11508.053450536445</v>
      </c>
      <c r="G8" s="145">
        <v>20610.7640430356</v>
      </c>
      <c r="H8" s="145">
        <v>13786.731904600887</v>
      </c>
      <c r="I8" s="145">
        <v>9610.5482791772738</v>
      </c>
      <c r="J8" s="145">
        <v>16740.103414980043</v>
      </c>
      <c r="K8" s="145">
        <v>10114.378158796357</v>
      </c>
      <c r="L8" s="145">
        <v>12893.794574741722</v>
      </c>
      <c r="M8" s="145">
        <v>5517.5666111951323</v>
      </c>
      <c r="N8" s="145">
        <v>6292.1743831049007</v>
      </c>
      <c r="O8" s="145">
        <v>2162.1892724064273</v>
      </c>
      <c r="P8" s="145">
        <v>13329.317222220801</v>
      </c>
      <c r="Q8" s="145">
        <v>3265.2698973516767</v>
      </c>
      <c r="R8" s="144">
        <f t="shared" si="0"/>
        <v>171094.38343500416</v>
      </c>
      <c r="T8" s="56"/>
      <c r="U8" s="56"/>
      <c r="V8" s="56"/>
    </row>
    <row r="9" spans="2:22" x14ac:dyDescent="0.25">
      <c r="B9" s="38">
        <f t="shared" si="1"/>
        <v>2016</v>
      </c>
      <c r="C9" s="145">
        <v>32613.839167465878</v>
      </c>
      <c r="D9" s="145">
        <v>15955.684914777836</v>
      </c>
      <c r="E9" s="145">
        <v>8673.5660250916444</v>
      </c>
      <c r="F9" s="145">
        <v>13952.13000610054</v>
      </c>
      <c r="G9" s="145">
        <v>27307.981431661869</v>
      </c>
      <c r="H9" s="145">
        <v>16724.294634550719</v>
      </c>
      <c r="I9" s="145">
        <v>12679.170520370424</v>
      </c>
      <c r="J9" s="145">
        <v>22452.488296934825</v>
      </c>
      <c r="K9" s="145">
        <v>13700.617617492333</v>
      </c>
      <c r="L9" s="145">
        <v>16393.05713021784</v>
      </c>
      <c r="M9" s="145">
        <v>7667.5100685691268</v>
      </c>
      <c r="N9" s="145">
        <v>8752.4919550244813</v>
      </c>
      <c r="O9" s="145">
        <v>2843.6010307286351</v>
      </c>
      <c r="P9" s="145">
        <v>18518.931425522554</v>
      </c>
      <c r="Q9" s="145">
        <v>4555.3481044528089</v>
      </c>
      <c r="R9" s="144">
        <f t="shared" si="0"/>
        <v>222790.7123289615</v>
      </c>
      <c r="T9" s="56"/>
      <c r="U9" s="56"/>
      <c r="V9" s="56"/>
    </row>
    <row r="10" spans="2:22" x14ac:dyDescent="0.25">
      <c r="B10" s="38">
        <f t="shared" si="1"/>
        <v>2017</v>
      </c>
      <c r="C10" s="145">
        <v>38058.925489510701</v>
      </c>
      <c r="D10" s="145">
        <v>20792.177314457702</v>
      </c>
      <c r="E10" s="145">
        <v>11581.068253034722</v>
      </c>
      <c r="F10" s="145">
        <v>16384.221194967267</v>
      </c>
      <c r="G10" s="145">
        <v>35083.954665901118</v>
      </c>
      <c r="H10" s="145">
        <v>19637.552788330402</v>
      </c>
      <c r="I10" s="145">
        <v>16236.240944325798</v>
      </c>
      <c r="J10" s="145">
        <v>29161.542540874307</v>
      </c>
      <c r="K10" s="145">
        <v>17936.938873800373</v>
      </c>
      <c r="L10" s="145">
        <v>20301.827120647256</v>
      </c>
      <c r="M10" s="145">
        <v>10237.438559807559</v>
      </c>
      <c r="N10" s="145">
        <v>11698.696463277713</v>
      </c>
      <c r="O10" s="145">
        <v>3628.3190372521613</v>
      </c>
      <c r="P10" s="145">
        <v>24726.746679348325</v>
      </c>
      <c r="Q10" s="145">
        <v>6104.0908584093113</v>
      </c>
      <c r="R10" s="144">
        <f t="shared" si="0"/>
        <v>281569.74078394467</v>
      </c>
      <c r="T10" s="56"/>
      <c r="U10" s="56"/>
      <c r="V10" s="56"/>
    </row>
    <row r="11" spans="2:22" x14ac:dyDescent="0.25">
      <c r="B11" s="38">
        <f t="shared" si="1"/>
        <v>2018</v>
      </c>
      <c r="C11" s="145">
        <v>43470.666454763312</v>
      </c>
      <c r="D11" s="145">
        <v>26332.941577457867</v>
      </c>
      <c r="E11" s="145">
        <v>14951.963846382996</v>
      </c>
      <c r="F11" s="145">
        <v>18793.749931017941</v>
      </c>
      <c r="G11" s="145">
        <v>43902.980443424371</v>
      </c>
      <c r="H11" s="145">
        <v>22528.420116557518</v>
      </c>
      <c r="I11" s="145">
        <v>20254.895871954279</v>
      </c>
      <c r="J11" s="145">
        <v>36838.817235685499</v>
      </c>
      <c r="K11" s="145">
        <v>22803.701826721524</v>
      </c>
      <c r="L11" s="145">
        <v>24394.524078415918</v>
      </c>
      <c r="M11" s="145">
        <v>13217.26494738861</v>
      </c>
      <c r="N11" s="145">
        <v>15118.397318122436</v>
      </c>
      <c r="O11" s="145">
        <v>4513.0916953560045</v>
      </c>
      <c r="P11" s="145">
        <v>31923.52647804522</v>
      </c>
      <c r="Q11" s="145">
        <v>7905.1263978678662</v>
      </c>
      <c r="R11" s="144">
        <f t="shared" si="0"/>
        <v>346950.06821916136</v>
      </c>
      <c r="T11" s="56"/>
      <c r="U11" s="56"/>
      <c r="V11" s="56"/>
    </row>
    <row r="12" spans="2:22" x14ac:dyDescent="0.25">
      <c r="B12" s="38">
        <f t="shared" si="1"/>
        <v>2019</v>
      </c>
      <c r="C12" s="145">
        <v>48844.160150386349</v>
      </c>
      <c r="D12" s="145">
        <v>32564.986759054427</v>
      </c>
      <c r="E12" s="145">
        <v>18776.258231200511</v>
      </c>
      <c r="F12" s="145">
        <v>21179.529836458882</v>
      </c>
      <c r="G12" s="145">
        <v>53740.617438644884</v>
      </c>
      <c r="H12" s="145">
        <v>25383.962852720608</v>
      </c>
      <c r="I12" s="145">
        <v>24712.997824184215</v>
      </c>
      <c r="J12" s="145">
        <v>45458.876074265048</v>
      </c>
      <c r="K12" s="145">
        <v>28286.907363181439</v>
      </c>
      <c r="L12" s="145">
        <v>28450.405386944563</v>
      </c>
      <c r="M12" s="145">
        <v>16598.668780422457</v>
      </c>
      <c r="N12" s="145">
        <v>19001.082009764359</v>
      </c>
      <c r="O12" s="145">
        <v>5495.6990434945783</v>
      </c>
      <c r="P12" s="145">
        <v>40090.689130671861</v>
      </c>
      <c r="Q12" s="145">
        <v>9956.2080447058124</v>
      </c>
      <c r="R12" s="144">
        <f t="shared" si="0"/>
        <v>418541.0489260999</v>
      </c>
      <c r="T12" s="56"/>
      <c r="U12" s="56"/>
      <c r="V12" s="56"/>
    </row>
    <row r="13" spans="2:22" x14ac:dyDescent="0.25">
      <c r="B13" s="38">
        <f t="shared" si="1"/>
        <v>2020</v>
      </c>
      <c r="C13" s="145">
        <v>54174.143664793337</v>
      </c>
      <c r="D13" s="145">
        <v>39464.77944264785</v>
      </c>
      <c r="E13" s="145">
        <v>23045.003103654904</v>
      </c>
      <c r="F13" s="145">
        <v>23540.608224327567</v>
      </c>
      <c r="G13" s="145">
        <v>64254.404502494792</v>
      </c>
      <c r="H13" s="145">
        <v>28217.581566311314</v>
      </c>
      <c r="I13" s="145">
        <v>29387.82628041898</v>
      </c>
      <c r="J13" s="145">
        <v>54993.771101013612</v>
      </c>
      <c r="K13" s="145">
        <v>34369.103143629203</v>
      </c>
      <c r="L13" s="145">
        <v>32469.26032511405</v>
      </c>
      <c r="M13" s="145">
        <v>20371.587038494294</v>
      </c>
      <c r="N13" s="145">
        <v>23340.860694378647</v>
      </c>
      <c r="O13" s="145">
        <v>6519.9017064480304</v>
      </c>
      <c r="P13" s="145">
        <v>49204.210981109958</v>
      </c>
      <c r="Q13" s="145">
        <v>12250.424163155503</v>
      </c>
      <c r="R13" s="144">
        <f t="shared" si="0"/>
        <v>495603.46593799209</v>
      </c>
      <c r="T13" s="56"/>
      <c r="U13" s="56"/>
      <c r="V13" s="56"/>
    </row>
    <row r="14" spans="2:22" x14ac:dyDescent="0.25">
      <c r="B14" s="38">
        <f t="shared" si="1"/>
        <v>2021</v>
      </c>
      <c r="C14" s="145">
        <v>59460.577662214841</v>
      </c>
      <c r="D14" s="145">
        <v>46556.721812898773</v>
      </c>
      <c r="E14" s="145">
        <v>27690.867928399777</v>
      </c>
      <c r="F14" s="145">
        <v>25878.691197696855</v>
      </c>
      <c r="G14" s="145">
        <v>74798.203910917873</v>
      </c>
      <c r="H14" s="145">
        <v>31020.878868601401</v>
      </c>
      <c r="I14" s="145">
        <v>34079.05882221365</v>
      </c>
      <c r="J14" s="145">
        <v>64742.286282962377</v>
      </c>
      <c r="K14" s="145">
        <v>40712.814837820813</v>
      </c>
      <c r="L14" s="145">
        <v>36449.407810908408</v>
      </c>
      <c r="M14" s="145">
        <v>24478.030206230585</v>
      </c>
      <c r="N14" s="145">
        <v>28073.072766118021</v>
      </c>
      <c r="O14" s="145">
        <v>7532.2597509884026</v>
      </c>
      <c r="P14" s="145">
        <v>59120.237507804261</v>
      </c>
      <c r="Q14" s="145">
        <v>14768.489659187046</v>
      </c>
      <c r="R14" s="144">
        <f t="shared" si="0"/>
        <v>575361.5990249631</v>
      </c>
      <c r="T14" s="56"/>
      <c r="U14" s="56"/>
      <c r="V14" s="56"/>
    </row>
    <row r="15" spans="2:22" x14ac:dyDescent="0.25">
      <c r="B15" s="38">
        <f t="shared" si="1"/>
        <v>2022</v>
      </c>
      <c r="C15" s="145">
        <v>64706.519407353859</v>
      </c>
      <c r="D15" s="145">
        <v>53564.43896594028</v>
      </c>
      <c r="E15" s="145">
        <v>32295.313092322758</v>
      </c>
      <c r="F15" s="145">
        <v>28197.667489520765</v>
      </c>
      <c r="G15" s="145">
        <v>85232.138379912314</v>
      </c>
      <c r="H15" s="145">
        <v>33799.79857063455</v>
      </c>
      <c r="I15" s="145">
        <v>38757.981421428914</v>
      </c>
      <c r="J15" s="145">
        <v>74380.051355151227</v>
      </c>
      <c r="K15" s="145">
        <v>46990.810837859899</v>
      </c>
      <c r="L15" s="145">
        <v>40396.24396121905</v>
      </c>
      <c r="M15" s="145">
        <v>28548.2508350877</v>
      </c>
      <c r="N15" s="145">
        <v>32762.634222148467</v>
      </c>
      <c r="O15" s="145">
        <v>8535.3286606943311</v>
      </c>
      <c r="P15" s="145">
        <v>68953.353230986439</v>
      </c>
      <c r="Q15" s="145">
        <v>17260.596420842339</v>
      </c>
      <c r="R15" s="144">
        <f t="shared" si="0"/>
        <v>654381.1268511028</v>
      </c>
      <c r="T15" s="56"/>
      <c r="U15" s="56"/>
      <c r="V15" s="56"/>
    </row>
    <row r="16" spans="2:22" x14ac:dyDescent="0.25">
      <c r="B16" s="38">
        <f t="shared" si="1"/>
        <v>2023</v>
      </c>
      <c r="C16" s="145">
        <v>69908.342825493935</v>
      </c>
      <c r="D16" s="145">
        <v>60517.170723673327</v>
      </c>
      <c r="E16" s="145">
        <v>36863.738669667619</v>
      </c>
      <c r="F16" s="145">
        <v>30494.464745094127</v>
      </c>
      <c r="G16" s="145">
        <v>95571.273083610198</v>
      </c>
      <c r="H16" s="145">
        <v>36554.954234551406</v>
      </c>
      <c r="I16" s="145">
        <v>43416.30964340605</v>
      </c>
      <c r="J16" s="145">
        <v>83918.327739408123</v>
      </c>
      <c r="K16" s="145">
        <v>53208.223713105101</v>
      </c>
      <c r="L16" s="145">
        <v>44310.847823736462</v>
      </c>
      <c r="M16" s="145">
        <v>32585.716459430154</v>
      </c>
      <c r="N16" s="145">
        <v>37416.110617128812</v>
      </c>
      <c r="O16" s="145">
        <v>9530.0920747001437</v>
      </c>
      <c r="P16" s="145">
        <v>78704.87971767009</v>
      </c>
      <c r="Q16" s="145">
        <v>19734.142072643932</v>
      </c>
      <c r="R16" s="144">
        <f t="shared" si="0"/>
        <v>732734.59414331953</v>
      </c>
    </row>
    <row r="17" spans="2:18" x14ac:dyDescent="0.25">
      <c r="B17" s="38">
        <f t="shared" si="1"/>
        <v>2024</v>
      </c>
      <c r="C17" s="145">
        <v>75078.599324136114</v>
      </c>
      <c r="D17" s="145">
        <v>67398.942842080054</v>
      </c>
      <c r="E17" s="145">
        <v>41393.861119436413</v>
      </c>
      <c r="F17" s="145">
        <v>32778.108785546756</v>
      </c>
      <c r="G17" s="145">
        <v>105866.36276487676</v>
      </c>
      <c r="H17" s="145">
        <v>39290.416112785242</v>
      </c>
      <c r="I17" s="145">
        <v>48058.241215784139</v>
      </c>
      <c r="J17" s="145">
        <v>93374.519921997926</v>
      </c>
      <c r="K17" s="145">
        <v>59374.832847893529</v>
      </c>
      <c r="L17" s="145">
        <v>48194.021365727152</v>
      </c>
      <c r="M17" s="145">
        <v>36594.014330856407</v>
      </c>
      <c r="N17" s="145">
        <v>42030.24023685322</v>
      </c>
      <c r="O17" s="145">
        <v>10522.880121248356</v>
      </c>
      <c r="P17" s="145">
        <v>88380.486777765327</v>
      </c>
      <c r="Q17" s="145">
        <v>22188.0567113914</v>
      </c>
      <c r="R17" s="144">
        <f t="shared" si="0"/>
        <v>810523.58447837876</v>
      </c>
    </row>
    <row r="18" spans="2:18" x14ac:dyDescent="0.25">
      <c r="B18" s="38">
        <f t="shared" si="1"/>
        <v>2025</v>
      </c>
      <c r="C18" s="145">
        <v>78602.421151548217</v>
      </c>
      <c r="D18" s="145">
        <v>73977.98410209181</v>
      </c>
      <c r="E18" s="145">
        <v>45857.533507686581</v>
      </c>
      <c r="F18" s="145">
        <v>34381.240597940705</v>
      </c>
      <c r="G18" s="145">
        <v>115509.67879112935</v>
      </c>
      <c r="H18" s="145">
        <v>41212.908716990074</v>
      </c>
      <c r="I18" s="145">
        <v>52377.091751574408</v>
      </c>
      <c r="J18" s="145">
        <v>102393.60579328406</v>
      </c>
      <c r="K18" s="145">
        <v>65321.177916965535</v>
      </c>
      <c r="L18" s="145">
        <v>51429.750110914014</v>
      </c>
      <c r="M18" s="145">
        <v>40537.428439192132</v>
      </c>
      <c r="N18" s="145">
        <v>46581.383062207155</v>
      </c>
      <c r="O18" s="145">
        <v>11442.204349760274</v>
      </c>
      <c r="P18" s="145">
        <v>97912.381208947147</v>
      </c>
      <c r="Q18" s="145">
        <v>24611.020938823709</v>
      </c>
      <c r="R18" s="144">
        <f t="shared" si="0"/>
        <v>882147.8104390552</v>
      </c>
    </row>
    <row r="19" spans="2:18" x14ac:dyDescent="0.25">
      <c r="B19" s="38">
        <f t="shared" si="1"/>
        <v>2026</v>
      </c>
      <c r="C19" s="145">
        <v>81837.760377166618</v>
      </c>
      <c r="D19" s="145">
        <v>80198.33721590045</v>
      </c>
      <c r="E19" s="145">
        <v>50090.535459254104</v>
      </c>
      <c r="F19" s="145">
        <v>35870.836100482971</v>
      </c>
      <c r="G19" s="145">
        <v>124663.1778581571</v>
      </c>
      <c r="H19" s="145">
        <v>43002.754552637838</v>
      </c>
      <c r="I19" s="145">
        <v>56498.927284295482</v>
      </c>
      <c r="J19" s="145">
        <v>110918.83963383168</v>
      </c>
      <c r="K19" s="145">
        <v>70945.362657804129</v>
      </c>
      <c r="L19" s="145">
        <v>54472.1795556617</v>
      </c>
      <c r="M19" s="145">
        <v>44279.703621409964</v>
      </c>
      <c r="N19" s="145">
        <v>50897.391944722134</v>
      </c>
      <c r="O19" s="145">
        <v>12316.211287410653</v>
      </c>
      <c r="P19" s="145">
        <v>106950.40563598502</v>
      </c>
      <c r="Q19" s="145">
        <v>26909.328190807686</v>
      </c>
      <c r="R19" s="144">
        <f t="shared" si="0"/>
        <v>949851.75137552782</v>
      </c>
    </row>
    <row r="20" spans="2:18" x14ac:dyDescent="0.25">
      <c r="B20" s="38">
        <f t="shared" si="1"/>
        <v>2027</v>
      </c>
      <c r="C20" s="145">
        <v>84812.320706737286</v>
      </c>
      <c r="D20" s="145">
        <v>86065.256905037037</v>
      </c>
      <c r="E20" s="145">
        <v>54090.445820268025</v>
      </c>
      <c r="F20" s="145">
        <v>37235.751303588164</v>
      </c>
      <c r="G20" s="145">
        <v>133332.02011344102</v>
      </c>
      <c r="H20" s="145">
        <v>44640.020693203522</v>
      </c>
      <c r="I20" s="145">
        <v>60396.24767345305</v>
      </c>
      <c r="J20" s="145">
        <v>118958.70712393889</v>
      </c>
      <c r="K20" s="145">
        <v>76253.776199987784</v>
      </c>
      <c r="L20" s="145">
        <v>57317.69199736428</v>
      </c>
      <c r="M20" s="145">
        <v>47813.884511278869</v>
      </c>
      <c r="N20" s="145">
        <v>54975.066500046727</v>
      </c>
      <c r="O20" s="145">
        <v>13146.69946581628</v>
      </c>
      <c r="P20" s="145">
        <v>115486.07616464869</v>
      </c>
      <c r="Q20" s="145">
        <v>29084.275986823424</v>
      </c>
      <c r="R20" s="144">
        <f t="shared" si="0"/>
        <v>1013608.241165633</v>
      </c>
    </row>
    <row r="21" spans="2:18" x14ac:dyDescent="0.25">
      <c r="B21" s="38">
        <f t="shared" si="1"/>
        <v>2028</v>
      </c>
      <c r="C21" s="145">
        <v>87553.967454395563</v>
      </c>
      <c r="D21" s="145">
        <v>91590.926823951726</v>
      </c>
      <c r="E21" s="145">
        <v>57858.08882693341</v>
      </c>
      <c r="F21" s="145">
        <v>38488.428933951349</v>
      </c>
      <c r="G21" s="145">
        <v>141493.67557683541</v>
      </c>
      <c r="H21" s="145">
        <v>46138.958355008624</v>
      </c>
      <c r="I21" s="145">
        <v>64095.920981553441</v>
      </c>
      <c r="J21" s="145">
        <v>126505.61344436386</v>
      </c>
      <c r="K21" s="145">
        <v>81242.439994021668</v>
      </c>
      <c r="L21" s="145">
        <v>59986.740999249727</v>
      </c>
      <c r="M21" s="145">
        <v>51147.320437815637</v>
      </c>
      <c r="N21" s="145">
        <v>58825.701004781273</v>
      </c>
      <c r="O21" s="145">
        <v>13929.555382013245</v>
      </c>
      <c r="P21" s="145">
        <v>123534.47822423741</v>
      </c>
      <c r="Q21" s="145">
        <v>31141.759827247253</v>
      </c>
      <c r="R21" s="144">
        <f t="shared" si="0"/>
        <v>1073533.5762663595</v>
      </c>
    </row>
    <row r="22" spans="2:18" x14ac:dyDescent="0.25">
      <c r="B22" s="38">
        <f t="shared" si="1"/>
        <v>2029</v>
      </c>
      <c r="C22" s="145">
        <v>90072.662409673983</v>
      </c>
      <c r="D22" s="145">
        <v>96789.239635930062</v>
      </c>
      <c r="E22" s="145">
        <v>61402.839029422401</v>
      </c>
      <c r="F22" s="145">
        <v>39634.396530108643</v>
      </c>
      <c r="G22" s="145">
        <v>149140.39970723342</v>
      </c>
      <c r="H22" s="145">
        <v>47509.606636194068</v>
      </c>
      <c r="I22" s="145">
        <v>67600.836443573324</v>
      </c>
      <c r="J22" s="145">
        <v>133568.55429869329</v>
      </c>
      <c r="K22" s="145">
        <v>85920.195778443463</v>
      </c>
      <c r="L22" s="145">
        <v>62453.545828742448</v>
      </c>
      <c r="M22" s="145">
        <v>54280.892524622097</v>
      </c>
      <c r="N22" s="145">
        <v>62447.468604199305</v>
      </c>
      <c r="O22" s="145">
        <v>14665.695031572282</v>
      </c>
      <c r="P22" s="145">
        <v>131100.17562532626</v>
      </c>
      <c r="Q22" s="145">
        <v>33080.009653070818</v>
      </c>
      <c r="R22" s="144">
        <f t="shared" si="0"/>
        <v>1129666.5177368058</v>
      </c>
    </row>
    <row r="23" spans="2:18" x14ac:dyDescent="0.25">
      <c r="B23" s="38">
        <f t="shared" si="1"/>
        <v>2030</v>
      </c>
      <c r="C23" s="145">
        <v>92569.359890025284</v>
      </c>
      <c r="D23" s="145">
        <v>101673.34234718856</v>
      </c>
      <c r="E23" s="145">
        <v>64730.940510777029</v>
      </c>
      <c r="F23" s="145">
        <v>40688.446358037814</v>
      </c>
      <c r="G23" s="145">
        <v>156313.42574551489</v>
      </c>
      <c r="H23" s="145">
        <v>48778.047575722783</v>
      </c>
      <c r="I23" s="145">
        <v>70907.982165776935</v>
      </c>
      <c r="J23" s="145">
        <v>140171.51511752169</v>
      </c>
      <c r="K23" s="145">
        <v>90298.052493652169</v>
      </c>
      <c r="L23" s="145">
        <v>64724.821520033976</v>
      </c>
      <c r="M23" s="145">
        <v>57220.920561879742</v>
      </c>
      <c r="N23" s="145">
        <v>65849.197878870807</v>
      </c>
      <c r="O23" s="145">
        <v>15355.611235638205</v>
      </c>
      <c r="P23" s="145">
        <v>138203.5895957367</v>
      </c>
      <c r="Q23" s="145">
        <v>34903.098213258141</v>
      </c>
      <c r="R23" s="144">
        <f t="shared" si="0"/>
        <v>1182388.3512096349</v>
      </c>
    </row>
    <row r="24" spans="2:18" x14ac:dyDescent="0.25">
      <c r="B24" s="38">
        <f t="shared" si="1"/>
        <v>2031</v>
      </c>
      <c r="C24" s="145">
        <v>95125.974493152622</v>
      </c>
      <c r="D24" s="145">
        <v>106240.63012920169</v>
      </c>
      <c r="E24" s="145">
        <v>67846.581800178392</v>
      </c>
      <c r="F24" s="145">
        <v>41766.074228400154</v>
      </c>
      <c r="G24" s="145">
        <v>162961.8577052099</v>
      </c>
      <c r="H24" s="145">
        <v>50067.442050157144</v>
      </c>
      <c r="I24" s="145">
        <v>73996.084214394403</v>
      </c>
      <c r="J24" s="145">
        <v>146336.20292072464</v>
      </c>
      <c r="K24" s="145">
        <v>94391.610766031488</v>
      </c>
      <c r="L24" s="145">
        <v>66806.093229633305</v>
      </c>
      <c r="M24" s="145">
        <v>59974.558874909584</v>
      </c>
      <c r="N24" s="145">
        <v>69032.127902278939</v>
      </c>
      <c r="O24" s="145">
        <v>15993.085410679894</v>
      </c>
      <c r="P24" s="145">
        <v>144854.94152002936</v>
      </c>
      <c r="Q24" s="145">
        <v>36612.789351172345</v>
      </c>
      <c r="R24" s="144">
        <f t="shared" si="0"/>
        <v>1232006.0545961538</v>
      </c>
    </row>
    <row r="25" spans="2:18" x14ac:dyDescent="0.25">
      <c r="B25" s="38">
        <f t="shared" si="1"/>
        <v>2032</v>
      </c>
      <c r="C25" s="145">
        <v>97744.117078396186</v>
      </c>
      <c r="D25" s="145">
        <v>110453.44167791335</v>
      </c>
      <c r="E25" s="145">
        <v>70717.285100542256</v>
      </c>
      <c r="F25" s="145">
        <v>42867.090000942437</v>
      </c>
      <c r="G25" s="145">
        <v>169083.86469020002</v>
      </c>
      <c r="H25" s="145">
        <v>51388.992063228477</v>
      </c>
      <c r="I25" s="145">
        <v>76858.368963414003</v>
      </c>
      <c r="J25" s="145">
        <v>151995.57971278613</v>
      </c>
      <c r="K25" s="145">
        <v>98152.870972519027</v>
      </c>
      <c r="L25" s="145">
        <v>68707.027554640503</v>
      </c>
      <c r="M25" s="145">
        <v>62511.84454683579</v>
      </c>
      <c r="N25" s="145">
        <v>71972.421153958101</v>
      </c>
      <c r="O25" s="145">
        <v>16582.912209684644</v>
      </c>
      <c r="P25" s="145">
        <v>150984.05325785265</v>
      </c>
      <c r="Q25" s="145">
        <v>38190.582673926583</v>
      </c>
      <c r="R25" s="144">
        <f t="shared" si="0"/>
        <v>1278210.4516568403</v>
      </c>
    </row>
    <row r="26" spans="2:18" x14ac:dyDescent="0.25">
      <c r="B26" s="38">
        <f t="shared" si="1"/>
        <v>2033</v>
      </c>
      <c r="C26" s="145">
        <v>100402.56776121513</v>
      </c>
      <c r="D26" s="145">
        <v>114281.16393533249</v>
      </c>
      <c r="E26" s="145">
        <v>73344.896407217399</v>
      </c>
      <c r="F26" s="145">
        <v>43983.980286180289</v>
      </c>
      <c r="G26" s="145">
        <v>174673.95794990714</v>
      </c>
      <c r="H26" s="145">
        <v>52731.147169776566</v>
      </c>
      <c r="I26" s="145">
        <v>79518.661181499803</v>
      </c>
      <c r="J26" s="145">
        <v>157149.88368049607</v>
      </c>
      <c r="K26" s="145">
        <v>101586.31473070389</v>
      </c>
      <c r="L26" s="145">
        <v>70529.704105647892</v>
      </c>
      <c r="M26" s="145">
        <v>64835.256930428746</v>
      </c>
      <c r="N26" s="145">
        <v>74661.564305703374</v>
      </c>
      <c r="O26" s="145">
        <v>17118.732355827193</v>
      </c>
      <c r="P26" s="145">
        <v>156600.18977117926</v>
      </c>
      <c r="Q26" s="145">
        <v>39629.511480185087</v>
      </c>
      <c r="R26" s="144">
        <f t="shared" si="0"/>
        <v>1321047.5320513002</v>
      </c>
    </row>
    <row r="27" spans="2:18" x14ac:dyDescent="0.25">
      <c r="B27" s="38">
        <f t="shared" si="1"/>
        <v>2034</v>
      </c>
      <c r="C27" s="145">
        <v>103118.04855417088</v>
      </c>
      <c r="D27" s="145">
        <v>117757.8127791062</v>
      </c>
      <c r="E27" s="145">
        <v>75748.361971448801</v>
      </c>
      <c r="F27" s="145">
        <v>45120.475721585237</v>
      </c>
      <c r="G27" s="145">
        <v>179770.91234350202</v>
      </c>
      <c r="H27" s="145">
        <v>54094.69364497986</v>
      </c>
      <c r="I27" s="145">
        <v>81995.458331177579</v>
      </c>
      <c r="J27" s="145">
        <v>161831.51097282849</v>
      </c>
      <c r="K27" s="145">
        <v>104709.47627521475</v>
      </c>
      <c r="L27" s="145">
        <v>72394.744673217836</v>
      </c>
      <c r="M27" s="145">
        <v>66962.148586994459</v>
      </c>
      <c r="N27" s="145">
        <v>77110.591581769899</v>
      </c>
      <c r="O27" s="145">
        <v>17610.705712649065</v>
      </c>
      <c r="P27" s="145">
        <v>161727.45695615135</v>
      </c>
      <c r="Q27" s="145">
        <v>40942.758886333933</v>
      </c>
      <c r="R27" s="144">
        <f t="shared" si="0"/>
        <v>1360895.1569911307</v>
      </c>
    </row>
    <row r="28" spans="2:18" x14ac:dyDescent="0.25">
      <c r="B28" s="38">
        <f t="shared" si="1"/>
        <v>2035</v>
      </c>
      <c r="C28" s="145">
        <v>105874.6474420546</v>
      </c>
      <c r="D28" s="145">
        <v>120882.58449729905</v>
      </c>
      <c r="E28" s="145">
        <v>77923.129694360265</v>
      </c>
      <c r="F28" s="145">
        <v>46281.704483412621</v>
      </c>
      <c r="G28" s="145">
        <v>184540.7430843256</v>
      </c>
      <c r="H28" s="145">
        <v>55485.973174322149</v>
      </c>
      <c r="I28" s="145">
        <v>84401.968000059351</v>
      </c>
      <c r="J28" s="145">
        <v>166060.88088373654</v>
      </c>
      <c r="K28" s="145">
        <v>107539.03816123263</v>
      </c>
      <c r="L28" s="145">
        <v>74301.599171500624</v>
      </c>
      <c r="M28" s="145">
        <v>68891.315157218341</v>
      </c>
      <c r="N28" s="145">
        <v>79341.979596391684</v>
      </c>
      <c r="O28" s="145">
        <v>18083.003106405802</v>
      </c>
      <c r="P28" s="145">
        <v>166392.43820019398</v>
      </c>
      <c r="Q28" s="145">
        <v>42127.711151968637</v>
      </c>
      <c r="R28" s="144">
        <f t="shared" si="0"/>
        <v>1398128.7158044819</v>
      </c>
    </row>
    <row r="29" spans="2:18" x14ac:dyDescent="0.25">
      <c r="B29" s="38">
        <f t="shared" si="1"/>
        <v>2036</v>
      </c>
      <c r="C29" s="145">
        <v>106806.59969264234</v>
      </c>
      <c r="D29" s="145">
        <v>121979.871578946</v>
      </c>
      <c r="E29" s="145">
        <v>78917.847720486345</v>
      </c>
      <c r="F29" s="145">
        <v>46231.137973402518</v>
      </c>
      <c r="G29" s="145">
        <v>185252.87550384577</v>
      </c>
      <c r="H29" s="145">
        <v>55596.802294857247</v>
      </c>
      <c r="I29" s="145">
        <v>85382.589020881787</v>
      </c>
      <c r="J29" s="145">
        <v>166624.20705444264</v>
      </c>
      <c r="K29" s="145">
        <v>108224.2750678211</v>
      </c>
      <c r="L29" s="145">
        <v>74933.624682775335</v>
      </c>
      <c r="M29" s="145">
        <v>69349.760016682878</v>
      </c>
      <c r="N29" s="145">
        <v>79950.189601610036</v>
      </c>
      <c r="O29" s="145">
        <v>18179.617985665565</v>
      </c>
      <c r="P29" s="145">
        <v>168039.77172663953</v>
      </c>
      <c r="Q29" s="145">
        <v>42491.361313557652</v>
      </c>
      <c r="R29" s="144">
        <f t="shared" si="0"/>
        <v>1407960.5312342567</v>
      </c>
    </row>
    <row r="30" spans="2:18" x14ac:dyDescent="0.25">
      <c r="B30" s="38">
        <f t="shared" si="1"/>
        <v>2037</v>
      </c>
      <c r="C30" s="145">
        <v>107778.44921531378</v>
      </c>
      <c r="D30" s="145">
        <v>123125.62596981094</v>
      </c>
      <c r="E30" s="145">
        <v>79965.076240032664</v>
      </c>
      <c r="F30" s="145">
        <v>46285.081938191674</v>
      </c>
      <c r="G30" s="145">
        <v>186145.01314901042</v>
      </c>
      <c r="H30" s="145">
        <v>55756.977313715834</v>
      </c>
      <c r="I30" s="145">
        <v>86498.527115889636</v>
      </c>
      <c r="J30" s="145">
        <v>167401.72030959418</v>
      </c>
      <c r="K30" s="145">
        <v>109047.34309470463</v>
      </c>
      <c r="L30" s="145">
        <v>75639.475315881486</v>
      </c>
      <c r="M30" s="145">
        <v>69891.546723752617</v>
      </c>
      <c r="N30" s="145">
        <v>80607.359756512931</v>
      </c>
      <c r="O30" s="145">
        <v>18290.872075574207</v>
      </c>
      <c r="P30" s="145">
        <v>169848.04662424969</v>
      </c>
      <c r="Q30" s="145">
        <v>42877.148001360663</v>
      </c>
      <c r="R30" s="144">
        <f t="shared" si="0"/>
        <v>1419158.2628435956</v>
      </c>
    </row>
    <row r="31" spans="2:18" x14ac:dyDescent="0.25">
      <c r="B31" s="38">
        <f t="shared" si="1"/>
        <v>2038</v>
      </c>
      <c r="C31" s="145">
        <v>108763.15275590948</v>
      </c>
      <c r="D31" s="145">
        <v>124270.58149805691</v>
      </c>
      <c r="E31" s="145">
        <v>81021.243995369266</v>
      </c>
      <c r="F31" s="145">
        <v>46458.990136136657</v>
      </c>
      <c r="G31" s="145">
        <v>187253.95128355996</v>
      </c>
      <c r="H31" s="145">
        <v>55889.039168847688</v>
      </c>
      <c r="I31" s="145">
        <v>87607.899939028983</v>
      </c>
      <c r="J31" s="145">
        <v>168268.97115533659</v>
      </c>
      <c r="K31" s="145">
        <v>109877.60023461329</v>
      </c>
      <c r="L31" s="145">
        <v>76336.550285350982</v>
      </c>
      <c r="M31" s="145">
        <v>70453.091853535472</v>
      </c>
      <c r="N31" s="145">
        <v>81307.260457464145</v>
      </c>
      <c r="O31" s="145">
        <v>18424.289679342804</v>
      </c>
      <c r="P31" s="145">
        <v>171675.77310771964</v>
      </c>
      <c r="Q31" s="145">
        <v>43263.493680260166</v>
      </c>
      <c r="R31" s="144">
        <f t="shared" si="0"/>
        <v>1430871.8892305321</v>
      </c>
    </row>
    <row r="32" spans="2:18" x14ac:dyDescent="0.25">
      <c r="B32" s="38">
        <f t="shared" si="1"/>
        <v>2039</v>
      </c>
      <c r="C32" s="145">
        <v>109762.50180922377</v>
      </c>
      <c r="D32" s="145">
        <v>125515.42287853896</v>
      </c>
      <c r="E32" s="145">
        <v>82102.263718870294</v>
      </c>
      <c r="F32" s="145">
        <v>46500.223084428333</v>
      </c>
      <c r="G32" s="145">
        <v>188604.95976780838</v>
      </c>
      <c r="H32" s="145">
        <v>55941.434819536764</v>
      </c>
      <c r="I32" s="145">
        <v>88707.338624860073</v>
      </c>
      <c r="J32" s="145">
        <v>169218.14187295214</v>
      </c>
      <c r="K32" s="145">
        <v>110667.078606817</v>
      </c>
      <c r="L32" s="145">
        <v>77035.223364925449</v>
      </c>
      <c r="M32" s="145">
        <v>71019.138762450268</v>
      </c>
      <c r="N32" s="145">
        <v>82090.93612952785</v>
      </c>
      <c r="O32" s="145">
        <v>18582.746502644026</v>
      </c>
      <c r="P32" s="145">
        <v>173551.31771813435</v>
      </c>
      <c r="Q32" s="145">
        <v>43686.598230629883</v>
      </c>
      <c r="R32" s="144">
        <f t="shared" si="0"/>
        <v>1442985.3258913474</v>
      </c>
    </row>
    <row r="33" spans="2:20" x14ac:dyDescent="0.25">
      <c r="B33" s="38">
        <v>2040</v>
      </c>
      <c r="C33" s="145">
        <v>110731.31845512331</v>
      </c>
      <c r="D33" s="145">
        <v>126863.85278098265</v>
      </c>
      <c r="E33" s="145">
        <v>83187.777782343474</v>
      </c>
      <c r="F33" s="145">
        <v>46793.882897174713</v>
      </c>
      <c r="G33" s="145">
        <v>190053.30659723419</v>
      </c>
      <c r="H33" s="145">
        <v>56035.478243006444</v>
      </c>
      <c r="I33" s="145">
        <v>89735.320797441527</v>
      </c>
      <c r="J33" s="145">
        <v>170282.73901499721</v>
      </c>
      <c r="K33" s="145">
        <v>111541.6468075559</v>
      </c>
      <c r="L33" s="145">
        <v>77685.651268026442</v>
      </c>
      <c r="M33" s="145">
        <v>71594.145941028939</v>
      </c>
      <c r="N33" s="145">
        <v>82919.491332591599</v>
      </c>
      <c r="O33" s="145">
        <v>18752.787680845009</v>
      </c>
      <c r="P33" s="145">
        <v>175430.42324023606</v>
      </c>
      <c r="Q33" s="145">
        <v>44137.406714896628</v>
      </c>
      <c r="R33" s="144">
        <f t="shared" si="0"/>
        <v>1455745.2295534839</v>
      </c>
    </row>
    <row r="34" spans="2:20" x14ac:dyDescent="0.25">
      <c r="B34" s="57"/>
      <c r="C34" s="58"/>
      <c r="D34" s="58"/>
      <c r="E34" s="58"/>
      <c r="F34" s="58"/>
      <c r="G34" s="58"/>
      <c r="H34" s="58"/>
      <c r="I34" s="58"/>
      <c r="J34" s="58"/>
      <c r="K34" s="58"/>
      <c r="L34" s="58"/>
      <c r="M34" s="58"/>
      <c r="N34" s="58"/>
      <c r="O34" s="58"/>
      <c r="P34" s="58"/>
      <c r="Q34" s="58"/>
      <c r="R34" s="58"/>
    </row>
    <row r="36" spans="2:20" ht="15" customHeight="1" x14ac:dyDescent="0.25">
      <c r="B36" s="18"/>
      <c r="C36" s="194" t="s">
        <v>53</v>
      </c>
      <c r="D36" s="194"/>
      <c r="E36" s="194"/>
      <c r="F36" s="194"/>
      <c r="G36" s="194"/>
      <c r="H36" s="194"/>
      <c r="I36" s="194"/>
      <c r="J36" s="194"/>
      <c r="K36" s="194"/>
      <c r="L36" s="194"/>
      <c r="M36" s="194"/>
      <c r="N36" s="194"/>
      <c r="O36" s="194"/>
      <c r="P36" s="194"/>
      <c r="Q36" s="194"/>
      <c r="R36" s="194"/>
    </row>
    <row r="37" spans="2:20" ht="45" x14ac:dyDescent="0.25">
      <c r="B37" s="18"/>
      <c r="C37" s="116" t="s">
        <v>143</v>
      </c>
      <c r="D37" s="116" t="s">
        <v>144</v>
      </c>
      <c r="E37" s="116" t="s">
        <v>145</v>
      </c>
      <c r="F37" s="116" t="s">
        <v>146</v>
      </c>
      <c r="G37" s="116" t="s">
        <v>147</v>
      </c>
      <c r="H37" s="116" t="s">
        <v>148</v>
      </c>
      <c r="I37" s="116" t="s">
        <v>149</v>
      </c>
      <c r="J37" s="116" t="s">
        <v>150</v>
      </c>
      <c r="K37" s="116" t="s">
        <v>151</v>
      </c>
      <c r="L37" s="116" t="s">
        <v>152</v>
      </c>
      <c r="M37" s="116" t="s">
        <v>153</v>
      </c>
      <c r="N37" s="116" t="s">
        <v>154</v>
      </c>
      <c r="O37" s="116" t="s">
        <v>155</v>
      </c>
      <c r="P37" s="116" t="s">
        <v>156</v>
      </c>
      <c r="Q37" s="116" t="s">
        <v>157</v>
      </c>
      <c r="R37" s="53" t="s">
        <v>42</v>
      </c>
      <c r="S37" s="59"/>
      <c r="T37" s="59"/>
    </row>
    <row r="38" spans="2:20" x14ac:dyDescent="0.25">
      <c r="B38" s="38">
        <v>2013</v>
      </c>
      <c r="C38" s="55">
        <v>2446.8954627216758</v>
      </c>
      <c r="D38" s="55">
        <v>819.42803748157917</v>
      </c>
      <c r="E38" s="55">
        <v>386.39945041481462</v>
      </c>
      <c r="F38" s="55">
        <v>1013.9664261315525</v>
      </c>
      <c r="G38" s="55">
        <v>1516.4044363958067</v>
      </c>
      <c r="H38" s="55">
        <v>1213.6819690095783</v>
      </c>
      <c r="I38" s="55">
        <v>722.33917269747553</v>
      </c>
      <c r="J38" s="55">
        <v>1170.5977576386772</v>
      </c>
      <c r="K38" s="55">
        <v>684.67699933721553</v>
      </c>
      <c r="L38" s="55">
        <v>1064.917976996172</v>
      </c>
      <c r="M38" s="55">
        <v>341.28341284490858</v>
      </c>
      <c r="N38" s="55">
        <v>387.46932299157214</v>
      </c>
      <c r="O38" s="55">
        <v>163.86326396110968</v>
      </c>
      <c r="P38" s="55">
        <v>824.78940468753001</v>
      </c>
      <c r="Q38" s="55">
        <v>198.7777259584081</v>
      </c>
      <c r="R38" s="144">
        <f>SUM(C38:Q38)</f>
        <v>12955.490819268076</v>
      </c>
      <c r="S38" s="60"/>
      <c r="T38" s="60"/>
    </row>
    <row r="39" spans="2:20" x14ac:dyDescent="0.25">
      <c r="B39" s="38">
        <f>B38+1</f>
        <v>2014</v>
      </c>
      <c r="C39" s="55">
        <v>3252.6965803607945</v>
      </c>
      <c r="D39" s="55">
        <v>1251.8810834142034</v>
      </c>
      <c r="E39" s="55">
        <v>631.29665548117691</v>
      </c>
      <c r="F39" s="55">
        <v>1355.3561468804578</v>
      </c>
      <c r="G39" s="55">
        <v>2235.2815464025803</v>
      </c>
      <c r="H39" s="55">
        <v>1623.056190893453</v>
      </c>
      <c r="I39" s="55">
        <v>1051.8391082488706</v>
      </c>
      <c r="J39" s="55">
        <v>1777.1912481322131</v>
      </c>
      <c r="K39" s="55">
        <v>1059.5870231491563</v>
      </c>
      <c r="L39" s="55">
        <v>1469.2306378696762</v>
      </c>
      <c r="M39" s="55">
        <v>557.74268579612556</v>
      </c>
      <c r="N39" s="55">
        <v>634.95477629221421</v>
      </c>
      <c r="O39" s="55">
        <v>237.49360708875668</v>
      </c>
      <c r="P39" s="55">
        <v>1347.6812817589162</v>
      </c>
      <c r="Q39" s="55">
        <v>328.01110466332722</v>
      </c>
      <c r="R39" s="144">
        <f t="shared" ref="R39:R65" si="2">SUM(C39:Q39)</f>
        <v>18813.299676431921</v>
      </c>
      <c r="S39" s="60"/>
      <c r="T39" s="60"/>
    </row>
    <row r="40" spans="2:20" x14ac:dyDescent="0.25">
      <c r="B40" s="38">
        <f t="shared" ref="B40:B64" si="3">B39+1</f>
        <v>2015</v>
      </c>
      <c r="C40" s="55">
        <v>4075.3679007129822</v>
      </c>
      <c r="D40" s="55">
        <v>1777.6639879138922</v>
      </c>
      <c r="E40" s="55">
        <v>936.49194480166398</v>
      </c>
      <c r="F40" s="55">
        <v>1726.2080175804665</v>
      </c>
      <c r="G40" s="55">
        <v>3091.6146064553404</v>
      </c>
      <c r="H40" s="55">
        <v>2068.009785690133</v>
      </c>
      <c r="I40" s="55">
        <v>1441.5822418765911</v>
      </c>
      <c r="J40" s="55">
        <v>2511.015512247006</v>
      </c>
      <c r="K40" s="55">
        <v>1517.1567238194536</v>
      </c>
      <c r="L40" s="55">
        <v>1934.0691862112583</v>
      </c>
      <c r="M40" s="55">
        <v>827.63499167927</v>
      </c>
      <c r="N40" s="55">
        <v>943.82615746573492</v>
      </c>
      <c r="O40" s="55">
        <v>324.32839086096413</v>
      </c>
      <c r="P40" s="55">
        <v>1999.3975833331201</v>
      </c>
      <c r="Q40" s="55">
        <v>489.79048460275152</v>
      </c>
      <c r="R40" s="144">
        <f t="shared" si="2"/>
        <v>25664.15751525063</v>
      </c>
      <c r="S40" s="60"/>
      <c r="T40" s="60"/>
    </row>
    <row r="41" spans="2:20" x14ac:dyDescent="0.25">
      <c r="B41" s="38">
        <f t="shared" si="3"/>
        <v>2016</v>
      </c>
      <c r="C41" s="55">
        <v>4892.0758751198819</v>
      </c>
      <c r="D41" s="55">
        <v>2393.3527372166755</v>
      </c>
      <c r="E41" s="55">
        <v>1301.0349037637468</v>
      </c>
      <c r="F41" s="55">
        <v>2092.8195009150809</v>
      </c>
      <c r="G41" s="55">
        <v>4096.1972147492797</v>
      </c>
      <c r="H41" s="55">
        <v>2508.6441951826082</v>
      </c>
      <c r="I41" s="55">
        <v>1901.8755780555634</v>
      </c>
      <c r="J41" s="55">
        <v>3367.8732445402238</v>
      </c>
      <c r="K41" s="55">
        <v>2055.0926426238498</v>
      </c>
      <c r="L41" s="55">
        <v>2458.9585695326759</v>
      </c>
      <c r="M41" s="55">
        <v>1150.126510285369</v>
      </c>
      <c r="N41" s="55">
        <v>1312.8737932536721</v>
      </c>
      <c r="O41" s="55">
        <v>426.54015460929531</v>
      </c>
      <c r="P41" s="55">
        <v>2777.8397138283826</v>
      </c>
      <c r="Q41" s="55">
        <v>683.30221566792136</v>
      </c>
      <c r="R41" s="144">
        <f t="shared" si="2"/>
        <v>33418.606849344222</v>
      </c>
      <c r="S41" s="60"/>
      <c r="T41" s="60"/>
    </row>
    <row r="42" spans="2:20" x14ac:dyDescent="0.25">
      <c r="B42" s="38">
        <f t="shared" si="3"/>
        <v>2017</v>
      </c>
      <c r="C42" s="55">
        <v>5708.8388234266049</v>
      </c>
      <c r="D42" s="55">
        <v>3118.8265971686556</v>
      </c>
      <c r="E42" s="55">
        <v>1737.1602379552082</v>
      </c>
      <c r="F42" s="55">
        <v>2457.6331792450901</v>
      </c>
      <c r="G42" s="55">
        <v>5262.5931998851675</v>
      </c>
      <c r="H42" s="55">
        <v>2945.6329182495601</v>
      </c>
      <c r="I42" s="55">
        <v>2435.4361416488696</v>
      </c>
      <c r="J42" s="55">
        <v>4374.231381131146</v>
      </c>
      <c r="K42" s="55">
        <v>2690.5408310700559</v>
      </c>
      <c r="L42" s="55">
        <v>3045.2740680970883</v>
      </c>
      <c r="M42" s="55">
        <v>1535.6157839711339</v>
      </c>
      <c r="N42" s="55">
        <v>1754.8044694916566</v>
      </c>
      <c r="O42" s="55">
        <v>544.24785558782423</v>
      </c>
      <c r="P42" s="55">
        <v>3709.0120019022488</v>
      </c>
      <c r="Q42" s="55">
        <v>915.61362876139674</v>
      </c>
      <c r="R42" s="144">
        <f t="shared" si="2"/>
        <v>42235.461117591702</v>
      </c>
      <c r="S42" s="60"/>
      <c r="T42" s="60"/>
    </row>
    <row r="43" spans="2:20" x14ac:dyDescent="0.25">
      <c r="B43" s="38">
        <f t="shared" si="3"/>
        <v>2018</v>
      </c>
      <c r="C43" s="55">
        <v>6520.5999682144975</v>
      </c>
      <c r="D43" s="55">
        <v>3949.9412366186793</v>
      </c>
      <c r="E43" s="55">
        <v>2242.7945769574494</v>
      </c>
      <c r="F43" s="55">
        <v>2819.0624896526911</v>
      </c>
      <c r="G43" s="55">
        <v>6585.447066513655</v>
      </c>
      <c r="H43" s="55">
        <v>3379.2630174836277</v>
      </c>
      <c r="I43" s="55">
        <v>3038.2343807931425</v>
      </c>
      <c r="J43" s="55">
        <v>5525.8225853528238</v>
      </c>
      <c r="K43" s="55">
        <v>3420.5552740082289</v>
      </c>
      <c r="L43" s="55">
        <v>3659.1786117623874</v>
      </c>
      <c r="M43" s="55">
        <v>1982.5897421082914</v>
      </c>
      <c r="N43" s="55">
        <v>2267.7595977183655</v>
      </c>
      <c r="O43" s="55">
        <v>676.96375430340072</v>
      </c>
      <c r="P43" s="55">
        <v>4788.5289717067826</v>
      </c>
      <c r="Q43" s="55">
        <v>1185.7689596801799</v>
      </c>
      <c r="R43" s="144">
        <f t="shared" si="2"/>
        <v>52042.510232874207</v>
      </c>
      <c r="S43" s="60"/>
      <c r="T43" s="60"/>
    </row>
    <row r="44" spans="2:20" x14ac:dyDescent="0.25">
      <c r="B44" s="38">
        <f t="shared" si="3"/>
        <v>2019</v>
      </c>
      <c r="C44" s="55">
        <v>7326.6240225579531</v>
      </c>
      <c r="D44" s="55">
        <v>4884.7480138581632</v>
      </c>
      <c r="E44" s="55">
        <v>2816.4387346800759</v>
      </c>
      <c r="F44" s="55">
        <v>3176.9294754688322</v>
      </c>
      <c r="G44" s="55">
        <v>8061.0926157967315</v>
      </c>
      <c r="H44" s="55">
        <v>3807.5944279080913</v>
      </c>
      <c r="I44" s="55">
        <v>3706.9496736276324</v>
      </c>
      <c r="J44" s="55">
        <v>6818.8314111397567</v>
      </c>
      <c r="K44" s="55">
        <v>4243.0361044772144</v>
      </c>
      <c r="L44" s="55">
        <v>4267.5608080416841</v>
      </c>
      <c r="M44" s="55">
        <v>2489.8003170633683</v>
      </c>
      <c r="N44" s="55">
        <v>2850.1623014646534</v>
      </c>
      <c r="O44" s="55">
        <v>824.35485652418663</v>
      </c>
      <c r="P44" s="55">
        <v>6013.6033696007789</v>
      </c>
      <c r="Q44" s="55">
        <v>1493.4312067058718</v>
      </c>
      <c r="R44" s="144">
        <f t="shared" si="2"/>
        <v>62781.157338914993</v>
      </c>
      <c r="S44" s="60"/>
      <c r="T44" s="60"/>
    </row>
    <row r="45" spans="2:20" x14ac:dyDescent="0.25">
      <c r="B45" s="38">
        <f t="shared" si="3"/>
        <v>2020</v>
      </c>
      <c r="C45" s="55">
        <v>8126.1215497190005</v>
      </c>
      <c r="D45" s="55">
        <v>5919.7169163971766</v>
      </c>
      <c r="E45" s="55">
        <v>3456.7504655482362</v>
      </c>
      <c r="F45" s="55">
        <v>3531.091233649136</v>
      </c>
      <c r="G45" s="55">
        <v>9638.160675374218</v>
      </c>
      <c r="H45" s="55">
        <v>4232.6372349466974</v>
      </c>
      <c r="I45" s="55">
        <v>4408.1739420628473</v>
      </c>
      <c r="J45" s="55">
        <v>8249.0656651520421</v>
      </c>
      <c r="K45" s="55">
        <v>5155.3654715443799</v>
      </c>
      <c r="L45" s="55">
        <v>4870.3890487671069</v>
      </c>
      <c r="M45" s="55">
        <v>3055.738055774144</v>
      </c>
      <c r="N45" s="55">
        <v>3501.1291041567974</v>
      </c>
      <c r="O45" s="55">
        <v>977.98525596720447</v>
      </c>
      <c r="P45" s="55">
        <v>7380.6316471664932</v>
      </c>
      <c r="Q45" s="55">
        <v>1837.5636244733253</v>
      </c>
      <c r="R45" s="144">
        <f t="shared" si="2"/>
        <v>74340.519890698808</v>
      </c>
      <c r="S45" s="60"/>
      <c r="T45" s="60"/>
    </row>
    <row r="46" spans="2:20" x14ac:dyDescent="0.25">
      <c r="B46" s="38">
        <f t="shared" si="3"/>
        <v>2021</v>
      </c>
      <c r="C46" s="55">
        <v>8919.0866493322264</v>
      </c>
      <c r="D46" s="55">
        <v>6983.5082719348147</v>
      </c>
      <c r="E46" s="55">
        <v>4153.6301892599668</v>
      </c>
      <c r="F46" s="55">
        <v>3881.803679654528</v>
      </c>
      <c r="G46" s="55">
        <v>11219.730586637681</v>
      </c>
      <c r="H46" s="55">
        <v>4653.1318302902109</v>
      </c>
      <c r="I46" s="55">
        <v>5111.858823332047</v>
      </c>
      <c r="J46" s="55">
        <v>9711.3429424443566</v>
      </c>
      <c r="K46" s="55">
        <v>6106.9222256731218</v>
      </c>
      <c r="L46" s="55">
        <v>5467.4111716362604</v>
      </c>
      <c r="M46" s="55">
        <v>3671.7045309345876</v>
      </c>
      <c r="N46" s="55">
        <v>4210.9609149177031</v>
      </c>
      <c r="O46" s="55">
        <v>1129.8389626482603</v>
      </c>
      <c r="P46" s="55">
        <v>8868.0356261706402</v>
      </c>
      <c r="Q46" s="55">
        <v>2215.2734488780566</v>
      </c>
      <c r="R46" s="144">
        <f t="shared" si="2"/>
        <v>86304.239853744453</v>
      </c>
      <c r="S46" s="60"/>
      <c r="T46" s="60"/>
    </row>
    <row r="47" spans="2:20" x14ac:dyDescent="0.25">
      <c r="B47" s="38">
        <f t="shared" si="3"/>
        <v>2022</v>
      </c>
      <c r="C47" s="55">
        <v>9705.9779111030766</v>
      </c>
      <c r="D47" s="55">
        <v>8034.6658448910421</v>
      </c>
      <c r="E47" s="55">
        <v>4844.2969638484128</v>
      </c>
      <c r="F47" s="55">
        <v>4229.6501234281141</v>
      </c>
      <c r="G47" s="55">
        <v>12784.820756986845</v>
      </c>
      <c r="H47" s="55">
        <v>5069.9697855951817</v>
      </c>
      <c r="I47" s="55">
        <v>5813.6972132143364</v>
      </c>
      <c r="J47" s="55">
        <v>11157.007703272684</v>
      </c>
      <c r="K47" s="55">
        <v>7048.6216256789839</v>
      </c>
      <c r="L47" s="55">
        <v>6059.4365941828582</v>
      </c>
      <c r="M47" s="55">
        <v>4282.2376252631548</v>
      </c>
      <c r="N47" s="55">
        <v>4914.3951333222703</v>
      </c>
      <c r="O47" s="55">
        <v>1280.2992991041497</v>
      </c>
      <c r="P47" s="55">
        <v>10343.002984647965</v>
      </c>
      <c r="Q47" s="55">
        <v>2589.0894631263504</v>
      </c>
      <c r="R47" s="144">
        <f t="shared" si="2"/>
        <v>98157.169027665412</v>
      </c>
      <c r="S47" s="60"/>
      <c r="T47" s="60"/>
    </row>
    <row r="48" spans="2:20" x14ac:dyDescent="0.25">
      <c r="B48" s="38">
        <f t="shared" si="3"/>
        <v>2023</v>
      </c>
      <c r="C48" s="55">
        <v>10486.251423824091</v>
      </c>
      <c r="D48" s="55">
        <v>9077.5756085510002</v>
      </c>
      <c r="E48" s="55">
        <v>5529.5608004501437</v>
      </c>
      <c r="F48" s="55">
        <v>4574.1697117641179</v>
      </c>
      <c r="G48" s="55">
        <v>14335.69096254153</v>
      </c>
      <c r="H48" s="55">
        <v>5483.2431351827099</v>
      </c>
      <c r="I48" s="55">
        <v>6512.4464465109077</v>
      </c>
      <c r="J48" s="55">
        <v>12587.749160911218</v>
      </c>
      <c r="K48" s="55">
        <v>7981.2335569657635</v>
      </c>
      <c r="L48" s="55">
        <v>6646.6271735604687</v>
      </c>
      <c r="M48" s="55">
        <v>4887.8574689145235</v>
      </c>
      <c r="N48" s="55">
        <v>5612.4165925693214</v>
      </c>
      <c r="O48" s="55">
        <v>1429.5138112050215</v>
      </c>
      <c r="P48" s="55">
        <v>11805.731957650512</v>
      </c>
      <c r="Q48" s="55">
        <v>2960.1213108965899</v>
      </c>
      <c r="R48" s="144">
        <f t="shared" si="2"/>
        <v>109910.18912149791</v>
      </c>
      <c r="S48" s="60"/>
      <c r="T48" s="60"/>
    </row>
    <row r="49" spans="2:20" x14ac:dyDescent="0.25">
      <c r="B49" s="38">
        <f t="shared" si="3"/>
        <v>2024</v>
      </c>
      <c r="C49" s="55">
        <v>11261.789898620418</v>
      </c>
      <c r="D49" s="55">
        <v>10109.841426312008</v>
      </c>
      <c r="E49" s="55">
        <v>6209.0791679154618</v>
      </c>
      <c r="F49" s="55">
        <v>4916.7163178320134</v>
      </c>
      <c r="G49" s="55">
        <v>15879.954414731512</v>
      </c>
      <c r="H49" s="55">
        <v>5893.5624169177872</v>
      </c>
      <c r="I49" s="55">
        <v>7208.7361823676201</v>
      </c>
      <c r="J49" s="55">
        <v>14006.177988299687</v>
      </c>
      <c r="K49" s="55">
        <v>8906.2249271840283</v>
      </c>
      <c r="L49" s="55">
        <v>7229.1032048590714</v>
      </c>
      <c r="M49" s="55">
        <v>5489.1021496284611</v>
      </c>
      <c r="N49" s="55">
        <v>6304.5360355279827</v>
      </c>
      <c r="O49" s="55">
        <v>1578.4320181872531</v>
      </c>
      <c r="P49" s="55">
        <v>13257.073016664797</v>
      </c>
      <c r="Q49" s="55">
        <v>3328.20850670871</v>
      </c>
      <c r="R49" s="144">
        <f t="shared" si="2"/>
        <v>121578.53767175681</v>
      </c>
      <c r="S49" s="60"/>
      <c r="T49" s="60"/>
    </row>
    <row r="50" spans="2:20" x14ac:dyDescent="0.25">
      <c r="B50" s="38">
        <f t="shared" si="3"/>
        <v>2025</v>
      </c>
      <c r="C50" s="55">
        <v>11790.363172732232</v>
      </c>
      <c r="D50" s="55">
        <v>11096.697615313769</v>
      </c>
      <c r="E50" s="55">
        <v>6878.6300261529859</v>
      </c>
      <c r="F50" s="55">
        <v>5157.1860896911066</v>
      </c>
      <c r="G50" s="55">
        <v>17326.4518186694</v>
      </c>
      <c r="H50" s="55">
        <v>6181.9363075485107</v>
      </c>
      <c r="I50" s="55">
        <v>7856.5637627361612</v>
      </c>
      <c r="J50" s="55">
        <v>15359.040868992608</v>
      </c>
      <c r="K50" s="55">
        <v>9798.1766875448284</v>
      </c>
      <c r="L50" s="55">
        <v>7714.4625166371043</v>
      </c>
      <c r="M50" s="55">
        <v>6080.6142658788194</v>
      </c>
      <c r="N50" s="55">
        <v>6987.2074593310736</v>
      </c>
      <c r="O50" s="55">
        <v>1716.3306524640411</v>
      </c>
      <c r="P50" s="55">
        <v>14686.857181342071</v>
      </c>
      <c r="Q50" s="55">
        <v>3691.653140823556</v>
      </c>
      <c r="R50" s="144">
        <f t="shared" si="2"/>
        <v>132322.17156585824</v>
      </c>
      <c r="S50" s="60"/>
      <c r="T50" s="60"/>
    </row>
    <row r="51" spans="2:20" x14ac:dyDescent="0.25">
      <c r="B51" s="38">
        <f t="shared" si="3"/>
        <v>2026</v>
      </c>
      <c r="C51" s="55">
        <v>12275.664056574995</v>
      </c>
      <c r="D51" s="55">
        <v>12029.750582385068</v>
      </c>
      <c r="E51" s="55">
        <v>7513.5803188881164</v>
      </c>
      <c r="F51" s="55">
        <v>5380.6254150724453</v>
      </c>
      <c r="G51" s="55">
        <v>18699.476678723564</v>
      </c>
      <c r="H51" s="55">
        <v>6450.4131828956743</v>
      </c>
      <c r="I51" s="55">
        <v>8474.8390926443226</v>
      </c>
      <c r="J51" s="55">
        <v>16637.825945074754</v>
      </c>
      <c r="K51" s="55">
        <v>10641.80439867062</v>
      </c>
      <c r="L51" s="55">
        <v>8170.8269333492553</v>
      </c>
      <c r="M51" s="55">
        <v>6641.9555432114948</v>
      </c>
      <c r="N51" s="55">
        <v>7634.6087917083196</v>
      </c>
      <c r="O51" s="55">
        <v>1847.431693111598</v>
      </c>
      <c r="P51" s="55">
        <v>16042.560845397749</v>
      </c>
      <c r="Q51" s="55">
        <v>4036.3992286211533</v>
      </c>
      <c r="R51" s="144">
        <f t="shared" si="2"/>
        <v>142477.76270632914</v>
      </c>
      <c r="S51" s="60"/>
      <c r="T51" s="60"/>
    </row>
    <row r="52" spans="2:20" x14ac:dyDescent="0.25">
      <c r="B52" s="38">
        <f t="shared" si="3"/>
        <v>2027</v>
      </c>
      <c r="C52" s="55">
        <v>12721.848106010591</v>
      </c>
      <c r="D52" s="55">
        <v>12909.788535755555</v>
      </c>
      <c r="E52" s="55">
        <v>8113.5668730402058</v>
      </c>
      <c r="F52" s="55">
        <v>5585.3626955382233</v>
      </c>
      <c r="G52" s="55">
        <v>19999.803017016151</v>
      </c>
      <c r="H52" s="55">
        <v>6696.0031039805262</v>
      </c>
      <c r="I52" s="55">
        <v>9059.437151017959</v>
      </c>
      <c r="J52" s="55">
        <v>17843.806068590835</v>
      </c>
      <c r="K52" s="55">
        <v>11438.066429998167</v>
      </c>
      <c r="L52" s="55">
        <v>8597.6537996046409</v>
      </c>
      <c r="M52" s="55">
        <v>7172.0826766918299</v>
      </c>
      <c r="N52" s="55">
        <v>8246.2599750070094</v>
      </c>
      <c r="O52" s="55">
        <v>1972.0049198724419</v>
      </c>
      <c r="P52" s="55">
        <v>17322.9114246973</v>
      </c>
      <c r="Q52" s="55">
        <v>4362.6413980235129</v>
      </c>
      <c r="R52" s="144">
        <f t="shared" si="2"/>
        <v>152041.23617484496</v>
      </c>
      <c r="S52" s="60"/>
      <c r="T52" s="60"/>
    </row>
    <row r="53" spans="2:20" x14ac:dyDescent="0.25">
      <c r="B53" s="38">
        <f t="shared" si="3"/>
        <v>2028</v>
      </c>
      <c r="C53" s="55">
        <v>13133.095118159335</v>
      </c>
      <c r="D53" s="55">
        <v>13738.639023592757</v>
      </c>
      <c r="E53" s="55">
        <v>8678.713324040009</v>
      </c>
      <c r="F53" s="55">
        <v>5773.2643400927018</v>
      </c>
      <c r="G53" s="55">
        <v>21224.05133652531</v>
      </c>
      <c r="H53" s="55">
        <v>6920.8437532512926</v>
      </c>
      <c r="I53" s="55">
        <v>9614.3881472330158</v>
      </c>
      <c r="J53" s="55">
        <v>18975.842016654577</v>
      </c>
      <c r="K53" s="55">
        <v>12186.365999103249</v>
      </c>
      <c r="L53" s="55">
        <v>8998.0111498874576</v>
      </c>
      <c r="M53" s="55">
        <v>7672.098065672345</v>
      </c>
      <c r="N53" s="55">
        <v>8823.8551507171906</v>
      </c>
      <c r="O53" s="55">
        <v>2089.4333073019866</v>
      </c>
      <c r="P53" s="55">
        <v>18530.171733635609</v>
      </c>
      <c r="Q53" s="55">
        <v>4671.2639740870873</v>
      </c>
      <c r="R53" s="144">
        <f t="shared" si="2"/>
        <v>161030.0364399539</v>
      </c>
      <c r="S53" s="60"/>
      <c r="T53" s="60"/>
    </row>
    <row r="54" spans="2:20" x14ac:dyDescent="0.25">
      <c r="B54" s="38">
        <f t="shared" si="3"/>
        <v>2029</v>
      </c>
      <c r="C54" s="55">
        <v>13510.899361451096</v>
      </c>
      <c r="D54" s="55">
        <v>14518.385945389511</v>
      </c>
      <c r="E54" s="55">
        <v>9210.425854413359</v>
      </c>
      <c r="F54" s="55">
        <v>5945.1594795162973</v>
      </c>
      <c r="G54" s="55">
        <v>22371.05995608501</v>
      </c>
      <c r="H54" s="55">
        <v>7126.4409954291104</v>
      </c>
      <c r="I54" s="55">
        <v>10140.125466535996</v>
      </c>
      <c r="J54" s="55">
        <v>20035.283144803994</v>
      </c>
      <c r="K54" s="55">
        <v>12888.029366766523</v>
      </c>
      <c r="L54" s="55">
        <v>9368.0318743113676</v>
      </c>
      <c r="M54" s="55">
        <v>8142.1338786933138</v>
      </c>
      <c r="N54" s="55">
        <v>9367.120290629895</v>
      </c>
      <c r="O54" s="55">
        <v>2199.8542547358425</v>
      </c>
      <c r="P54" s="55">
        <v>19665.026343798934</v>
      </c>
      <c r="Q54" s="55">
        <v>4962.0014479606216</v>
      </c>
      <c r="R54" s="144">
        <f t="shared" si="2"/>
        <v>169449.97766052082</v>
      </c>
      <c r="S54" s="60"/>
      <c r="T54" s="60"/>
    </row>
    <row r="55" spans="2:20" x14ac:dyDescent="0.25">
      <c r="B55" s="38">
        <f t="shared" si="3"/>
        <v>2030</v>
      </c>
      <c r="C55" s="55">
        <v>13885.403983503789</v>
      </c>
      <c r="D55" s="55">
        <v>15251.001352078281</v>
      </c>
      <c r="E55" s="55">
        <v>9709.6410766165536</v>
      </c>
      <c r="F55" s="55">
        <v>6103.2669537056727</v>
      </c>
      <c r="G55" s="55">
        <v>23447.013861827232</v>
      </c>
      <c r="H55" s="55">
        <v>7316.7071363584164</v>
      </c>
      <c r="I55" s="55">
        <v>10636.197324866542</v>
      </c>
      <c r="J55" s="55">
        <v>21025.727267628248</v>
      </c>
      <c r="K55" s="55">
        <v>13544.707874047826</v>
      </c>
      <c r="L55" s="55">
        <v>9708.7232280050957</v>
      </c>
      <c r="M55" s="55">
        <v>8583.1380842819617</v>
      </c>
      <c r="N55" s="55">
        <v>9877.3796818306218</v>
      </c>
      <c r="O55" s="55">
        <v>2303.3416853457306</v>
      </c>
      <c r="P55" s="55">
        <v>20730.538439360502</v>
      </c>
      <c r="Q55" s="55">
        <v>5235.4647319887199</v>
      </c>
      <c r="R55" s="144">
        <f t="shared" si="2"/>
        <v>177358.25268144518</v>
      </c>
      <c r="S55" s="60"/>
      <c r="T55" s="60"/>
    </row>
    <row r="56" spans="2:20" x14ac:dyDescent="0.25">
      <c r="B56" s="38">
        <f t="shared" si="3"/>
        <v>2031</v>
      </c>
      <c r="C56" s="55">
        <v>14268.896173972887</v>
      </c>
      <c r="D56" s="55">
        <v>15936.094519380254</v>
      </c>
      <c r="E56" s="55">
        <v>10176.987270026761</v>
      </c>
      <c r="F56" s="55">
        <v>6264.9111342600218</v>
      </c>
      <c r="G56" s="55">
        <v>24444.278655781483</v>
      </c>
      <c r="H56" s="55">
        <v>7510.1163075235709</v>
      </c>
      <c r="I56" s="55">
        <v>11099.412632159158</v>
      </c>
      <c r="J56" s="55">
        <v>21950.430438108695</v>
      </c>
      <c r="K56" s="55">
        <v>14158.741614904722</v>
      </c>
      <c r="L56" s="55">
        <v>10020.913984444996</v>
      </c>
      <c r="M56" s="55">
        <v>8996.183831236438</v>
      </c>
      <c r="N56" s="55">
        <v>10354.819185341839</v>
      </c>
      <c r="O56" s="55">
        <v>2398.9628116019844</v>
      </c>
      <c r="P56" s="55">
        <v>21728.241228004401</v>
      </c>
      <c r="Q56" s="55">
        <v>5491.9184026758512</v>
      </c>
      <c r="R56" s="144">
        <f t="shared" si="2"/>
        <v>184800.90818942306</v>
      </c>
      <c r="S56" s="60"/>
      <c r="T56" s="60"/>
    </row>
    <row r="57" spans="2:20" x14ac:dyDescent="0.25">
      <c r="B57" s="38">
        <f t="shared" si="3"/>
        <v>2032</v>
      </c>
      <c r="C57" s="55">
        <v>14661.617561759425</v>
      </c>
      <c r="D57" s="55">
        <v>16568.016251686997</v>
      </c>
      <c r="E57" s="55">
        <v>10607.592765081341</v>
      </c>
      <c r="F57" s="55">
        <v>6430.063500141363</v>
      </c>
      <c r="G57" s="55">
        <v>25362.579703530006</v>
      </c>
      <c r="H57" s="55">
        <v>7708.3488094842705</v>
      </c>
      <c r="I57" s="55">
        <v>11528.755344512101</v>
      </c>
      <c r="J57" s="55">
        <v>22799.336956917919</v>
      </c>
      <c r="K57" s="55">
        <v>14722.930645877856</v>
      </c>
      <c r="L57" s="55">
        <v>10306.054133196074</v>
      </c>
      <c r="M57" s="55">
        <v>9376.7766820253692</v>
      </c>
      <c r="N57" s="55">
        <v>10795.863173093716</v>
      </c>
      <c r="O57" s="55">
        <v>2487.4368314526964</v>
      </c>
      <c r="P57" s="55">
        <v>22647.607988677897</v>
      </c>
      <c r="Q57" s="55">
        <v>5728.5874010889875</v>
      </c>
      <c r="R57" s="144">
        <f t="shared" si="2"/>
        <v>191731.56774852602</v>
      </c>
      <c r="S57" s="60"/>
      <c r="T57" s="60"/>
    </row>
    <row r="58" spans="2:20" x14ac:dyDescent="0.25">
      <c r="B58" s="38">
        <f t="shared" si="3"/>
        <v>2033</v>
      </c>
      <c r="C58" s="55">
        <v>15060.385164182269</v>
      </c>
      <c r="D58" s="55">
        <v>17142.174590299874</v>
      </c>
      <c r="E58" s="55">
        <v>11001.734461082606</v>
      </c>
      <c r="F58" s="55">
        <v>6597.5970429270419</v>
      </c>
      <c r="G58" s="55">
        <v>26201.093692486073</v>
      </c>
      <c r="H58" s="55">
        <v>7909.6720754664848</v>
      </c>
      <c r="I58" s="55">
        <v>11927.799177224972</v>
      </c>
      <c r="J58" s="55">
        <v>23572.482552074413</v>
      </c>
      <c r="K58" s="55">
        <v>15237.947209605582</v>
      </c>
      <c r="L58" s="55">
        <v>10579.455615847182</v>
      </c>
      <c r="M58" s="55">
        <v>9725.2885395643098</v>
      </c>
      <c r="N58" s="55">
        <v>11199.234645855504</v>
      </c>
      <c r="O58" s="55">
        <v>2567.8098533740786</v>
      </c>
      <c r="P58" s="55">
        <v>23490.028465676889</v>
      </c>
      <c r="Q58" s="55">
        <v>5944.4267220277625</v>
      </c>
      <c r="R58" s="144">
        <f t="shared" si="2"/>
        <v>198157.12980769499</v>
      </c>
      <c r="S58" s="60"/>
      <c r="T58" s="60"/>
    </row>
    <row r="59" spans="2:20" x14ac:dyDescent="0.25">
      <c r="B59" s="38">
        <f t="shared" si="3"/>
        <v>2034</v>
      </c>
      <c r="C59" s="55">
        <v>15467.707283125632</v>
      </c>
      <c r="D59" s="55">
        <v>17663.671916865933</v>
      </c>
      <c r="E59" s="55">
        <v>11362.254295717317</v>
      </c>
      <c r="F59" s="55">
        <v>6768.0713582377839</v>
      </c>
      <c r="G59" s="55">
        <v>26965.636851525305</v>
      </c>
      <c r="H59" s="55">
        <v>8114.2040467469797</v>
      </c>
      <c r="I59" s="55">
        <v>12299.318749676635</v>
      </c>
      <c r="J59" s="55">
        <v>24274.726645924271</v>
      </c>
      <c r="K59" s="55">
        <v>15706.421441282215</v>
      </c>
      <c r="L59" s="55">
        <v>10859.211700982676</v>
      </c>
      <c r="M59" s="55">
        <v>10044.322288049168</v>
      </c>
      <c r="N59" s="55">
        <v>11566.588737265487</v>
      </c>
      <c r="O59" s="55">
        <v>2641.6058568973599</v>
      </c>
      <c r="P59" s="55">
        <v>24259.118543422701</v>
      </c>
      <c r="Q59" s="55">
        <v>6141.4138329500893</v>
      </c>
      <c r="R59" s="144">
        <f t="shared" si="2"/>
        <v>204134.27354866956</v>
      </c>
      <c r="S59" s="60"/>
      <c r="T59" s="60"/>
    </row>
    <row r="60" spans="2:20" x14ac:dyDescent="0.25">
      <c r="B60" s="38">
        <f t="shared" si="3"/>
        <v>2035</v>
      </c>
      <c r="C60" s="55">
        <v>15881.197116308189</v>
      </c>
      <c r="D60" s="55">
        <v>18132.387674594858</v>
      </c>
      <c r="E60" s="55">
        <v>11688.469454154039</v>
      </c>
      <c r="F60" s="55">
        <v>6942.255672511892</v>
      </c>
      <c r="G60" s="55">
        <v>27681.111462648842</v>
      </c>
      <c r="H60" s="55">
        <v>8322.895976148322</v>
      </c>
      <c r="I60" s="55">
        <v>12660.295200008903</v>
      </c>
      <c r="J60" s="55">
        <v>24909.13213256048</v>
      </c>
      <c r="K60" s="55">
        <v>16130.855724184894</v>
      </c>
      <c r="L60" s="55">
        <v>11145.239875725092</v>
      </c>
      <c r="M60" s="55">
        <v>10333.697273582751</v>
      </c>
      <c r="N60" s="55">
        <v>11901.296939458753</v>
      </c>
      <c r="O60" s="55">
        <v>2712.4504659608706</v>
      </c>
      <c r="P60" s="55">
        <v>24958.865730029094</v>
      </c>
      <c r="Q60" s="55">
        <v>6319.1566727952959</v>
      </c>
      <c r="R60" s="144">
        <f t="shared" si="2"/>
        <v>209719.30737067229</v>
      </c>
      <c r="S60" s="60"/>
      <c r="T60" s="60"/>
    </row>
    <row r="61" spans="2:20" x14ac:dyDescent="0.25">
      <c r="B61" s="38">
        <f t="shared" si="3"/>
        <v>2036</v>
      </c>
      <c r="C61" s="55">
        <v>16020.989953896347</v>
      </c>
      <c r="D61" s="55">
        <v>18296.980736841902</v>
      </c>
      <c r="E61" s="55">
        <v>11837.677158072951</v>
      </c>
      <c r="F61" s="55">
        <v>6934.6706960103784</v>
      </c>
      <c r="G61" s="55">
        <v>27787.931325576865</v>
      </c>
      <c r="H61" s="55">
        <v>8339.5203442285856</v>
      </c>
      <c r="I61" s="55">
        <v>12807.388353132268</v>
      </c>
      <c r="J61" s="55">
        <v>24993.631058166393</v>
      </c>
      <c r="K61" s="55">
        <v>16233.641260173164</v>
      </c>
      <c r="L61" s="55">
        <v>11240.0437024163</v>
      </c>
      <c r="M61" s="55">
        <v>10402.464002502431</v>
      </c>
      <c r="N61" s="55">
        <v>11992.528440241502</v>
      </c>
      <c r="O61" s="55">
        <v>2726.9426978498345</v>
      </c>
      <c r="P61" s="55">
        <v>25205.965758995928</v>
      </c>
      <c r="Q61" s="55">
        <v>6373.7041970336468</v>
      </c>
      <c r="R61" s="144">
        <f t="shared" si="2"/>
        <v>211194.07968513851</v>
      </c>
      <c r="S61" s="60"/>
      <c r="T61" s="60"/>
    </row>
    <row r="62" spans="2:20" x14ac:dyDescent="0.25">
      <c r="B62" s="38">
        <f t="shared" si="3"/>
        <v>2037</v>
      </c>
      <c r="C62" s="55">
        <v>16166.767382297066</v>
      </c>
      <c r="D62" s="55">
        <v>18468.84389547164</v>
      </c>
      <c r="E62" s="55">
        <v>11994.761436004897</v>
      </c>
      <c r="F62" s="55">
        <v>6942.7622907287514</v>
      </c>
      <c r="G62" s="55">
        <v>27921.751972351565</v>
      </c>
      <c r="H62" s="55">
        <v>8363.546597057375</v>
      </c>
      <c r="I62" s="55">
        <v>12974.779067383444</v>
      </c>
      <c r="J62" s="55">
        <v>25110.258046439132</v>
      </c>
      <c r="K62" s="55">
        <v>16357.101464205696</v>
      </c>
      <c r="L62" s="55">
        <v>11345.921297382221</v>
      </c>
      <c r="M62" s="55">
        <v>10483.732008562893</v>
      </c>
      <c r="N62" s="55">
        <v>12091.10396347694</v>
      </c>
      <c r="O62" s="55">
        <v>2743.630811336131</v>
      </c>
      <c r="P62" s="55">
        <v>25477.206993637454</v>
      </c>
      <c r="Q62" s="55">
        <v>6431.5722002040984</v>
      </c>
      <c r="R62" s="144">
        <f t="shared" si="2"/>
        <v>212873.73942653931</v>
      </c>
      <c r="S62" s="60"/>
      <c r="T62" s="60"/>
    </row>
    <row r="63" spans="2:20" x14ac:dyDescent="0.25">
      <c r="B63" s="38">
        <f t="shared" si="3"/>
        <v>2038</v>
      </c>
      <c r="C63" s="55">
        <v>16314.472913386418</v>
      </c>
      <c r="D63" s="55">
        <v>18640.587224708535</v>
      </c>
      <c r="E63" s="55">
        <v>12153.186599305387</v>
      </c>
      <c r="F63" s="55">
        <v>6968.8485204204981</v>
      </c>
      <c r="G63" s="55">
        <v>28088.092692533995</v>
      </c>
      <c r="H63" s="55">
        <v>8383.3558753271536</v>
      </c>
      <c r="I63" s="55">
        <v>13141.184990854346</v>
      </c>
      <c r="J63" s="55">
        <v>25240.34567330049</v>
      </c>
      <c r="K63" s="55">
        <v>16481.640035191991</v>
      </c>
      <c r="L63" s="55">
        <v>11450.482542802647</v>
      </c>
      <c r="M63" s="55">
        <v>10567.96377803032</v>
      </c>
      <c r="N63" s="55">
        <v>12196.089068619622</v>
      </c>
      <c r="O63" s="55">
        <v>2763.6434519014206</v>
      </c>
      <c r="P63" s="55">
        <v>25751.36596615794</v>
      </c>
      <c r="Q63" s="55">
        <v>6489.5240520390253</v>
      </c>
      <c r="R63" s="144">
        <f t="shared" si="2"/>
        <v>214630.78338457976</v>
      </c>
      <c r="S63" s="60"/>
      <c r="T63" s="60"/>
    </row>
    <row r="64" spans="2:20" x14ac:dyDescent="0.25">
      <c r="B64" s="38">
        <f t="shared" si="3"/>
        <v>2039</v>
      </c>
      <c r="C64" s="55">
        <v>16464.375271383571</v>
      </c>
      <c r="D64" s="55">
        <v>18827.313431780844</v>
      </c>
      <c r="E64" s="55">
        <v>12315.339557830544</v>
      </c>
      <c r="F64" s="55">
        <v>6975.0334626642498</v>
      </c>
      <c r="G64" s="55">
        <v>28290.743965171252</v>
      </c>
      <c r="H64" s="55">
        <v>8391.2152229305138</v>
      </c>
      <c r="I64" s="55">
        <v>13306.100793729012</v>
      </c>
      <c r="J64" s="55">
        <v>25382.721280942827</v>
      </c>
      <c r="K64" s="55">
        <v>16600.061791022548</v>
      </c>
      <c r="L64" s="55">
        <v>11555.283504738818</v>
      </c>
      <c r="M64" s="55">
        <v>10652.870814367539</v>
      </c>
      <c r="N64" s="55">
        <v>12313.640419429179</v>
      </c>
      <c r="O64" s="55">
        <v>2787.4119753966038</v>
      </c>
      <c r="P64" s="55">
        <v>26032.697657720153</v>
      </c>
      <c r="Q64" s="55">
        <v>6552.9897345944828</v>
      </c>
      <c r="R64" s="144">
        <f t="shared" si="2"/>
        <v>216447.79888370214</v>
      </c>
      <c r="S64" s="60"/>
      <c r="T64" s="60"/>
    </row>
    <row r="65" spans="2:20" x14ac:dyDescent="0.25">
      <c r="B65" s="38">
        <v>2040</v>
      </c>
      <c r="C65" s="144">
        <v>16609.697768268496</v>
      </c>
      <c r="D65" s="144">
        <v>19029.577917147391</v>
      </c>
      <c r="E65" s="144">
        <v>12478.166667351521</v>
      </c>
      <c r="F65" s="144">
        <v>7019.0824345762067</v>
      </c>
      <c r="G65" s="144">
        <v>28507.995989585132</v>
      </c>
      <c r="H65" s="144">
        <v>8405.3217364509655</v>
      </c>
      <c r="I65" s="144">
        <v>13460.298119616227</v>
      </c>
      <c r="J65" s="144">
        <v>25542.410852249581</v>
      </c>
      <c r="K65" s="144">
        <v>16731.247021133382</v>
      </c>
      <c r="L65" s="144">
        <v>11652.847690203966</v>
      </c>
      <c r="M65" s="144">
        <v>10739.12189115434</v>
      </c>
      <c r="N65" s="144">
        <v>12437.923699888739</v>
      </c>
      <c r="O65" s="144">
        <v>2812.918152126751</v>
      </c>
      <c r="P65" s="144">
        <v>26314.563486035411</v>
      </c>
      <c r="Q65" s="144">
        <v>6620.6110072344954</v>
      </c>
      <c r="R65" s="144">
        <f t="shared" si="2"/>
        <v>218361.78443302261</v>
      </c>
      <c r="S65" s="60"/>
      <c r="T65" s="60"/>
    </row>
    <row r="66" spans="2:20" x14ac:dyDescent="0.25">
      <c r="B66" s="61"/>
      <c r="C66" s="58"/>
      <c r="D66" s="58"/>
      <c r="E66" s="58"/>
      <c r="F66" s="58"/>
      <c r="G66" s="58"/>
      <c r="H66" s="58"/>
      <c r="I66" s="58"/>
      <c r="J66" s="58"/>
      <c r="K66" s="58"/>
      <c r="L66" s="58"/>
      <c r="M66" s="58"/>
      <c r="N66" s="58"/>
      <c r="O66" s="58"/>
      <c r="P66" s="58"/>
      <c r="Q66" s="58"/>
      <c r="R66" s="58"/>
      <c r="S66" s="2"/>
      <c r="T66" s="2"/>
    </row>
    <row r="67" spans="2:20" x14ac:dyDescent="0.25">
      <c r="B67" s="61"/>
      <c r="C67" s="62"/>
      <c r="D67" s="62"/>
      <c r="E67" s="62"/>
      <c r="F67" s="62"/>
      <c r="G67" s="62"/>
      <c r="H67" s="62"/>
      <c r="I67" s="62"/>
      <c r="J67" s="62"/>
      <c r="K67" s="62"/>
      <c r="L67" s="62"/>
      <c r="M67" s="62"/>
      <c r="N67" s="62"/>
      <c r="O67" s="62"/>
      <c r="P67" s="62"/>
      <c r="Q67" s="62"/>
      <c r="R67" s="62"/>
      <c r="S67" s="2"/>
      <c r="T67" s="2"/>
    </row>
    <row r="68" spans="2:20" x14ac:dyDescent="0.25">
      <c r="C68" s="62"/>
      <c r="D68" s="62"/>
      <c r="E68" s="62"/>
      <c r="F68" s="62"/>
      <c r="G68" s="62"/>
      <c r="H68" s="62"/>
      <c r="I68" s="62"/>
      <c r="J68" s="62"/>
      <c r="K68" s="62"/>
      <c r="L68" s="62"/>
      <c r="M68" s="62"/>
      <c r="N68" s="62"/>
      <c r="O68" s="62"/>
      <c r="P68" s="62"/>
      <c r="Q68" s="62"/>
      <c r="R68" s="62"/>
      <c r="S68" s="63"/>
      <c r="T68" s="63"/>
    </row>
    <row r="69" spans="2:20" x14ac:dyDescent="0.25">
      <c r="S69" s="2"/>
      <c r="T69" s="2"/>
    </row>
    <row r="70" spans="2:20" x14ac:dyDescent="0.25">
      <c r="C70" s="64"/>
      <c r="D70" s="64"/>
      <c r="E70" s="64"/>
      <c r="F70" s="64"/>
      <c r="G70" s="64"/>
      <c r="H70" s="64"/>
      <c r="I70" s="64"/>
      <c r="J70" s="64"/>
      <c r="K70" s="64"/>
      <c r="L70" s="64"/>
      <c r="M70" s="64"/>
      <c r="N70" s="64"/>
      <c r="O70" s="64"/>
    </row>
    <row r="71" spans="2:20" x14ac:dyDescent="0.25">
      <c r="C71" s="64"/>
      <c r="D71" s="64"/>
      <c r="E71" s="64"/>
      <c r="F71" s="64"/>
      <c r="G71" s="64"/>
      <c r="H71" s="64"/>
      <c r="I71" s="64"/>
      <c r="J71" s="64"/>
      <c r="K71" s="64"/>
      <c r="L71" s="64"/>
      <c r="M71" s="64"/>
      <c r="N71" s="64"/>
      <c r="O71" s="64"/>
    </row>
    <row r="72" spans="2:20" x14ac:dyDescent="0.25">
      <c r="C72" s="64"/>
      <c r="D72" s="64"/>
      <c r="E72" s="64"/>
      <c r="F72" s="64"/>
      <c r="G72" s="64"/>
      <c r="H72" s="64"/>
      <c r="I72" s="64"/>
      <c r="J72" s="64"/>
      <c r="K72" s="64"/>
      <c r="L72" s="64"/>
      <c r="M72" s="64"/>
      <c r="N72" s="64"/>
      <c r="O72" s="64"/>
    </row>
    <row r="73" spans="2:20" x14ac:dyDescent="0.25">
      <c r="C73" s="64"/>
      <c r="D73" s="64"/>
      <c r="E73" s="64"/>
      <c r="F73" s="64"/>
      <c r="G73" s="64"/>
      <c r="H73" s="64"/>
      <c r="I73" s="64"/>
      <c r="J73" s="64"/>
      <c r="K73" s="64"/>
      <c r="L73" s="64"/>
      <c r="M73" s="64"/>
      <c r="N73" s="64"/>
      <c r="O73" s="64"/>
    </row>
    <row r="74" spans="2:20" x14ac:dyDescent="0.25">
      <c r="C74" s="64"/>
      <c r="D74" s="64"/>
      <c r="E74" s="64"/>
      <c r="F74" s="64"/>
      <c r="G74" s="64"/>
      <c r="H74" s="64"/>
      <c r="I74" s="64"/>
      <c r="J74" s="64"/>
      <c r="K74" s="64"/>
      <c r="L74" s="64"/>
      <c r="M74" s="64"/>
      <c r="N74" s="64"/>
      <c r="O74" s="64"/>
    </row>
    <row r="75" spans="2:20" x14ac:dyDescent="0.25">
      <c r="C75" s="64"/>
      <c r="D75" s="64"/>
      <c r="E75" s="64"/>
      <c r="F75" s="64"/>
      <c r="G75" s="64"/>
      <c r="H75" s="64"/>
      <c r="I75" s="64"/>
      <c r="J75" s="64"/>
      <c r="K75" s="64"/>
      <c r="L75" s="64"/>
      <c r="M75" s="64"/>
      <c r="N75" s="64"/>
      <c r="O75" s="64"/>
    </row>
    <row r="76" spans="2:20" x14ac:dyDescent="0.25">
      <c r="C76" s="64"/>
      <c r="D76" s="64"/>
      <c r="E76" s="64"/>
      <c r="F76" s="64"/>
      <c r="G76" s="64"/>
      <c r="H76" s="64"/>
      <c r="I76" s="64"/>
      <c r="J76" s="64"/>
      <c r="K76" s="64"/>
      <c r="L76" s="64"/>
      <c r="M76" s="64"/>
      <c r="N76" s="64"/>
      <c r="O76" s="64"/>
    </row>
    <row r="77" spans="2:20" x14ac:dyDescent="0.25">
      <c r="C77" s="64"/>
      <c r="D77" s="64"/>
      <c r="E77" s="64"/>
      <c r="F77" s="64"/>
      <c r="G77" s="64"/>
      <c r="H77" s="64"/>
      <c r="I77" s="64"/>
      <c r="J77" s="64"/>
      <c r="K77" s="64"/>
      <c r="L77" s="64"/>
      <c r="M77" s="64"/>
      <c r="N77" s="64"/>
      <c r="O77" s="64"/>
    </row>
    <row r="78" spans="2:20" x14ac:dyDescent="0.25">
      <c r="C78" s="64"/>
      <c r="D78" s="64"/>
      <c r="E78" s="64"/>
      <c r="F78" s="64"/>
      <c r="G78" s="64"/>
      <c r="H78" s="64"/>
      <c r="I78" s="64"/>
      <c r="J78" s="64"/>
      <c r="K78" s="64"/>
      <c r="L78" s="64"/>
      <c r="M78" s="64"/>
      <c r="N78" s="64"/>
      <c r="O78" s="64"/>
    </row>
    <row r="79" spans="2:20" x14ac:dyDescent="0.25">
      <c r="C79" s="64"/>
      <c r="D79" s="64"/>
      <c r="E79" s="64"/>
      <c r="F79" s="64"/>
      <c r="G79" s="64"/>
      <c r="H79" s="64"/>
      <c r="I79" s="64"/>
      <c r="J79" s="64"/>
      <c r="K79" s="64"/>
      <c r="L79" s="64"/>
      <c r="M79" s="64"/>
      <c r="N79" s="64"/>
      <c r="O79" s="64"/>
    </row>
    <row r="80" spans="2:20" x14ac:dyDescent="0.25">
      <c r="C80" s="64"/>
      <c r="D80" s="64"/>
      <c r="E80" s="64"/>
      <c r="F80" s="64"/>
      <c r="G80" s="64"/>
      <c r="H80" s="64"/>
      <c r="I80" s="64"/>
      <c r="J80" s="64"/>
      <c r="K80" s="64"/>
      <c r="L80" s="64"/>
      <c r="M80" s="64"/>
      <c r="N80" s="64"/>
      <c r="O80" s="64"/>
    </row>
    <row r="81" spans="3:15" x14ac:dyDescent="0.25">
      <c r="C81" s="64"/>
      <c r="D81" s="64"/>
      <c r="E81" s="64"/>
      <c r="F81" s="64"/>
      <c r="G81" s="64"/>
      <c r="H81" s="64"/>
      <c r="I81" s="64"/>
      <c r="J81" s="64"/>
      <c r="K81" s="64"/>
      <c r="L81" s="64"/>
      <c r="M81" s="64"/>
      <c r="N81" s="64"/>
      <c r="O81" s="64"/>
    </row>
  </sheetData>
  <mergeCells count="3">
    <mergeCell ref="B2:R2"/>
    <mergeCell ref="C4:R4"/>
    <mergeCell ref="C36:R36"/>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enableFormatConditionsCalculation="0">
    <pageSetUpPr fitToPage="1"/>
  </sheetPr>
  <dimension ref="A1:Q46"/>
  <sheetViews>
    <sheetView topLeftCell="A30" zoomScale="85" zoomScaleNormal="85" zoomScalePageLayoutView="85" workbookViewId="0">
      <selection activeCell="I51" sqref="I51"/>
    </sheetView>
  </sheetViews>
  <sheetFormatPr defaultColWidth="9.140625" defaultRowHeight="15" x14ac:dyDescent="0.25"/>
  <cols>
    <col min="1" max="1" width="2.85546875" style="4" customWidth="1"/>
    <col min="2" max="2" width="15.5703125" style="21" customWidth="1"/>
    <col min="3" max="3" width="13.7109375" style="21" customWidth="1"/>
    <col min="4" max="8" width="13.7109375" style="22" customWidth="1"/>
    <col min="9" max="12" width="13.7109375" style="4" customWidth="1"/>
    <col min="13" max="16384" width="9.140625" style="4"/>
  </cols>
  <sheetData>
    <row r="1" spans="1:14" x14ac:dyDescent="0.25">
      <c r="A1" s="47"/>
    </row>
    <row r="2" spans="1:14" ht="18.75" x14ac:dyDescent="0.3">
      <c r="B2" s="195" t="s">
        <v>39</v>
      </c>
      <c r="C2" s="196"/>
      <c r="D2" s="196"/>
      <c r="E2" s="196"/>
      <c r="F2" s="196"/>
      <c r="G2" s="196"/>
      <c r="H2" s="196"/>
      <c r="I2" s="197"/>
    </row>
    <row r="3" spans="1:14" ht="14.25" customHeight="1" x14ac:dyDescent="0.25"/>
    <row r="4" spans="1:14" ht="14.25" customHeight="1" x14ac:dyDescent="0.25">
      <c r="B4" s="21" t="s">
        <v>116</v>
      </c>
    </row>
    <row r="5" spans="1:14" ht="28.9" customHeight="1" x14ac:dyDescent="0.25">
      <c r="B5" s="130" t="s">
        <v>96</v>
      </c>
      <c r="C5" s="131">
        <v>2013</v>
      </c>
      <c r="D5" s="131">
        <v>2014</v>
      </c>
      <c r="E5" s="131">
        <v>2015</v>
      </c>
      <c r="F5" s="131">
        <v>2016</v>
      </c>
      <c r="G5" s="131">
        <v>2017</v>
      </c>
      <c r="H5" s="131">
        <v>2018</v>
      </c>
      <c r="I5" s="132" t="s">
        <v>97</v>
      </c>
    </row>
    <row r="6" spans="1:14" ht="14.25" customHeight="1" x14ac:dyDescent="0.25">
      <c r="B6" s="95" t="s">
        <v>98</v>
      </c>
      <c r="C6" s="96">
        <v>2995</v>
      </c>
      <c r="D6" s="96">
        <v>2457</v>
      </c>
      <c r="E6" s="96">
        <v>3098</v>
      </c>
      <c r="F6" s="97">
        <v>193</v>
      </c>
      <c r="G6" s="97"/>
      <c r="H6" s="97">
        <v>302</v>
      </c>
      <c r="I6" s="98">
        <f>SUM(C6:H6)</f>
        <v>9045</v>
      </c>
      <c r="N6" s="117"/>
    </row>
    <row r="7" spans="1:14" ht="14.25" customHeight="1" x14ac:dyDescent="0.25">
      <c r="B7" s="95" t="s">
        <v>99</v>
      </c>
      <c r="C7" s="96">
        <v>1698</v>
      </c>
      <c r="D7" s="96">
        <v>1457</v>
      </c>
      <c r="E7" s="96">
        <v>1574</v>
      </c>
      <c r="F7" s="96">
        <v>1168</v>
      </c>
      <c r="G7" s="97"/>
      <c r="H7" s="97"/>
      <c r="I7" s="98">
        <f t="shared" ref="I7:I17" si="0">SUM(C7:H7)</f>
        <v>5897</v>
      </c>
      <c r="N7" s="117"/>
    </row>
    <row r="8" spans="1:14" x14ac:dyDescent="0.25">
      <c r="B8" s="95" t="s">
        <v>100</v>
      </c>
      <c r="C8" s="97">
        <v>179</v>
      </c>
      <c r="D8" s="97">
        <v>201</v>
      </c>
      <c r="E8" s="97">
        <v>34</v>
      </c>
      <c r="F8" s="97">
        <v>364</v>
      </c>
      <c r="G8" s="97">
        <v>104</v>
      </c>
      <c r="H8" s="97"/>
      <c r="I8" s="99">
        <f t="shared" si="0"/>
        <v>882</v>
      </c>
      <c r="N8" s="117"/>
    </row>
    <row r="9" spans="1:14" x14ac:dyDescent="0.25">
      <c r="B9" s="95" t="s">
        <v>101</v>
      </c>
      <c r="C9" s="97">
        <v>45</v>
      </c>
      <c r="D9" s="97"/>
      <c r="E9" s="97"/>
      <c r="F9" s="97"/>
      <c r="G9" s="97"/>
      <c r="H9" s="97"/>
      <c r="I9" s="99">
        <f t="shared" si="0"/>
        <v>45</v>
      </c>
      <c r="N9" s="117"/>
    </row>
    <row r="10" spans="1:14" x14ac:dyDescent="0.25">
      <c r="B10" s="95" t="s">
        <v>102</v>
      </c>
      <c r="C10" s="96">
        <v>1992</v>
      </c>
      <c r="D10" s="97">
        <v>809</v>
      </c>
      <c r="E10" s="97">
        <v>460</v>
      </c>
      <c r="F10" s="97">
        <v>529</v>
      </c>
      <c r="G10" s="97"/>
      <c r="H10" s="97">
        <v>150</v>
      </c>
      <c r="I10" s="98">
        <f t="shared" si="0"/>
        <v>3940</v>
      </c>
      <c r="N10" s="117"/>
    </row>
    <row r="11" spans="1:14" x14ac:dyDescent="0.25">
      <c r="B11" s="95" t="s">
        <v>103</v>
      </c>
      <c r="C11" s="97">
        <v>86</v>
      </c>
      <c r="D11" s="97">
        <v>78</v>
      </c>
      <c r="E11" s="97">
        <v>90</v>
      </c>
      <c r="F11" s="97"/>
      <c r="G11" s="97"/>
      <c r="H11" s="97"/>
      <c r="I11" s="99">
        <f t="shared" si="0"/>
        <v>254</v>
      </c>
      <c r="N11" s="117"/>
    </row>
    <row r="12" spans="1:14" x14ac:dyDescent="0.25">
      <c r="B12" s="95" t="s">
        <v>104</v>
      </c>
      <c r="C12" s="96">
        <v>1943</v>
      </c>
      <c r="D12" s="96">
        <v>1511</v>
      </c>
      <c r="E12" s="96">
        <v>5369</v>
      </c>
      <c r="F12" s="97">
        <v>3</v>
      </c>
      <c r="G12" s="97">
        <v>134</v>
      </c>
      <c r="H12" s="97"/>
      <c r="I12" s="98">
        <f t="shared" si="0"/>
        <v>8960</v>
      </c>
      <c r="N12" s="117"/>
    </row>
    <row r="13" spans="1:14" x14ac:dyDescent="0.25">
      <c r="B13" s="95" t="s">
        <v>105</v>
      </c>
      <c r="C13" s="96">
        <v>1431</v>
      </c>
      <c r="D13" s="96">
        <v>1849</v>
      </c>
      <c r="E13" s="97">
        <v>256</v>
      </c>
      <c r="F13" s="96">
        <v>1122</v>
      </c>
      <c r="G13" s="96">
        <v>1100</v>
      </c>
      <c r="H13" s="96">
        <v>1950</v>
      </c>
      <c r="I13" s="98">
        <f t="shared" si="0"/>
        <v>7708</v>
      </c>
      <c r="N13" s="117"/>
    </row>
    <row r="14" spans="1:14" x14ac:dyDescent="0.25">
      <c r="B14" s="95" t="s">
        <v>106</v>
      </c>
      <c r="C14" s="96">
        <v>1625</v>
      </c>
      <c r="D14" s="97">
        <v>265</v>
      </c>
      <c r="E14" s="97">
        <v>20</v>
      </c>
      <c r="F14" s="97"/>
      <c r="G14" s="97">
        <v>895</v>
      </c>
      <c r="H14" s="97"/>
      <c r="I14" s="98">
        <f t="shared" si="0"/>
        <v>2805</v>
      </c>
      <c r="N14" s="117"/>
    </row>
    <row r="15" spans="1:14" x14ac:dyDescent="0.25">
      <c r="B15" s="95" t="s">
        <v>107</v>
      </c>
      <c r="C15" s="96">
        <v>1714</v>
      </c>
      <c r="D15" s="97">
        <v>676</v>
      </c>
      <c r="E15" s="97"/>
      <c r="F15" s="96">
        <v>1117</v>
      </c>
      <c r="G15" s="97"/>
      <c r="H15" s="96">
        <v>1117</v>
      </c>
      <c r="I15" s="98">
        <f t="shared" si="0"/>
        <v>4624</v>
      </c>
      <c r="N15" s="117"/>
    </row>
    <row r="16" spans="1:14" x14ac:dyDescent="0.25">
      <c r="B16" s="95" t="s">
        <v>108</v>
      </c>
      <c r="C16" s="96">
        <v>8637</v>
      </c>
      <c r="D16" s="96">
        <v>2571</v>
      </c>
      <c r="E16" s="96">
        <v>1474</v>
      </c>
      <c r="F16" s="96">
        <v>1933</v>
      </c>
      <c r="G16" s="97">
        <v>28</v>
      </c>
      <c r="H16" s="97">
        <v>579</v>
      </c>
      <c r="I16" s="98">
        <f t="shared" si="0"/>
        <v>15222</v>
      </c>
      <c r="N16" s="117"/>
    </row>
    <row r="17" spans="2:14" x14ac:dyDescent="0.25">
      <c r="B17" s="100" t="s">
        <v>97</v>
      </c>
      <c r="C17" s="101">
        <f t="shared" ref="C17:G17" si="1">SUM(C6:C16)</f>
        <v>22345</v>
      </c>
      <c r="D17" s="101">
        <f t="shared" si="1"/>
        <v>11874</v>
      </c>
      <c r="E17" s="101">
        <f t="shared" si="1"/>
        <v>12375</v>
      </c>
      <c r="F17" s="101">
        <f t="shared" si="1"/>
        <v>6429</v>
      </c>
      <c r="G17" s="101">
        <f t="shared" si="1"/>
        <v>2261</v>
      </c>
      <c r="H17" s="101">
        <f>SUM(H6:H16)</f>
        <v>4098</v>
      </c>
      <c r="I17" s="102">
        <f t="shared" si="0"/>
        <v>59382</v>
      </c>
      <c r="N17" s="117"/>
    </row>
    <row r="19" spans="2:14" x14ac:dyDescent="0.25">
      <c r="B19" s="21" t="s">
        <v>117</v>
      </c>
    </row>
    <row r="20" spans="2:14" ht="30" x14ac:dyDescent="0.25">
      <c r="B20" s="133" t="s">
        <v>96</v>
      </c>
      <c r="C20" s="134" t="s">
        <v>109</v>
      </c>
      <c r="D20" s="134" t="s">
        <v>110</v>
      </c>
      <c r="E20" s="134" t="s">
        <v>111</v>
      </c>
      <c r="F20" s="134" t="s">
        <v>112</v>
      </c>
      <c r="G20" s="134" t="s">
        <v>113</v>
      </c>
      <c r="H20" s="135" t="s">
        <v>97</v>
      </c>
    </row>
    <row r="21" spans="2:14" x14ac:dyDescent="0.25">
      <c r="B21" s="95" t="s">
        <v>98</v>
      </c>
      <c r="C21" s="96"/>
      <c r="D21" s="96"/>
      <c r="E21" s="96">
        <v>2412</v>
      </c>
      <c r="F21" s="97"/>
      <c r="G21" s="97"/>
      <c r="H21" s="98">
        <f>SUM(C21:G21)</f>
        <v>2412</v>
      </c>
      <c r="I21" s="117"/>
      <c r="M21" s="117"/>
    </row>
    <row r="22" spans="2:14" x14ac:dyDescent="0.25">
      <c r="B22" s="95" t="s">
        <v>99</v>
      </c>
      <c r="C22" s="96">
        <v>2065</v>
      </c>
      <c r="D22" s="96">
        <v>2206</v>
      </c>
      <c r="E22" s="96">
        <v>17</v>
      </c>
      <c r="F22" s="96"/>
      <c r="G22" s="97"/>
      <c r="H22" s="98">
        <f t="shared" ref="H22:H31" si="2">SUM(C22:G22)</f>
        <v>4288</v>
      </c>
      <c r="I22" s="117"/>
    </row>
    <row r="23" spans="2:14" x14ac:dyDescent="0.25">
      <c r="B23" s="95" t="s">
        <v>100</v>
      </c>
      <c r="C23" s="97"/>
      <c r="D23" s="97"/>
      <c r="E23" s="97">
        <v>30</v>
      </c>
      <c r="F23" s="97"/>
      <c r="G23" s="97"/>
      <c r="H23" s="99">
        <f t="shared" si="2"/>
        <v>30</v>
      </c>
      <c r="I23" s="117"/>
    </row>
    <row r="24" spans="2:14" x14ac:dyDescent="0.25">
      <c r="B24" s="95" t="s">
        <v>101</v>
      </c>
      <c r="C24" s="97"/>
      <c r="D24" s="97"/>
      <c r="E24" s="97">
        <v>45</v>
      </c>
      <c r="F24" s="97"/>
      <c r="G24" s="97"/>
      <c r="H24" s="99">
        <f t="shared" si="2"/>
        <v>45</v>
      </c>
      <c r="I24" s="117"/>
    </row>
    <row r="25" spans="2:14" x14ac:dyDescent="0.25">
      <c r="B25" s="95" t="s">
        <v>102</v>
      </c>
      <c r="C25" s="96">
        <v>99</v>
      </c>
      <c r="D25" s="97"/>
      <c r="E25" s="97">
        <v>124</v>
      </c>
      <c r="F25" s="97"/>
      <c r="G25" s="97"/>
      <c r="H25" s="98">
        <f t="shared" si="2"/>
        <v>223</v>
      </c>
      <c r="I25" s="117"/>
    </row>
    <row r="26" spans="2:14" x14ac:dyDescent="0.25">
      <c r="B26" s="95" t="s">
        <v>103</v>
      </c>
      <c r="C26" s="97"/>
      <c r="D26" s="97"/>
      <c r="E26" s="97">
        <v>90</v>
      </c>
      <c r="F26" s="97"/>
      <c r="G26" s="97"/>
      <c r="H26" s="99">
        <f t="shared" si="2"/>
        <v>90</v>
      </c>
      <c r="I26" s="117"/>
    </row>
    <row r="27" spans="2:14" x14ac:dyDescent="0.25">
      <c r="B27" s="95" t="s">
        <v>104</v>
      </c>
      <c r="C27" s="96">
        <v>734</v>
      </c>
      <c r="D27" s="96">
        <v>5437</v>
      </c>
      <c r="E27" s="96">
        <v>194</v>
      </c>
      <c r="F27" s="97"/>
      <c r="G27" s="97">
        <v>936</v>
      </c>
      <c r="H27" s="98">
        <f t="shared" si="2"/>
        <v>7301</v>
      </c>
      <c r="I27" s="117"/>
    </row>
    <row r="28" spans="2:14" x14ac:dyDescent="0.25">
      <c r="B28" s="95" t="s">
        <v>105</v>
      </c>
      <c r="C28" s="96">
        <v>1450</v>
      </c>
      <c r="D28" s="96">
        <v>2582</v>
      </c>
      <c r="E28" s="97"/>
      <c r="F28" s="96">
        <v>3322</v>
      </c>
      <c r="G28" s="96"/>
      <c r="H28" s="98">
        <f t="shared" si="2"/>
        <v>7354</v>
      </c>
      <c r="I28" s="117"/>
    </row>
    <row r="29" spans="2:14" x14ac:dyDescent="0.25">
      <c r="B29" s="95" t="s">
        <v>106</v>
      </c>
      <c r="C29" s="96">
        <v>895</v>
      </c>
      <c r="D29" s="97"/>
      <c r="E29" s="97">
        <v>192</v>
      </c>
      <c r="F29" s="97"/>
      <c r="G29" s="97"/>
      <c r="H29" s="98">
        <f t="shared" si="2"/>
        <v>1087</v>
      </c>
      <c r="I29" s="117"/>
    </row>
    <row r="30" spans="2:14" x14ac:dyDescent="0.25">
      <c r="B30" s="95" t="s">
        <v>107</v>
      </c>
      <c r="C30" s="96"/>
      <c r="D30" s="97">
        <v>2195</v>
      </c>
      <c r="E30" s="97"/>
      <c r="F30" s="96">
        <v>2234</v>
      </c>
      <c r="G30" s="97"/>
      <c r="H30" s="98">
        <f t="shared" si="2"/>
        <v>4429</v>
      </c>
      <c r="I30" s="117"/>
    </row>
    <row r="31" spans="2:14" x14ac:dyDescent="0.25">
      <c r="B31" s="95" t="s">
        <v>108</v>
      </c>
      <c r="C31" s="96"/>
      <c r="D31" s="96">
        <v>2732</v>
      </c>
      <c r="E31" s="96">
        <v>1123</v>
      </c>
      <c r="F31" s="96"/>
      <c r="G31" s="97">
        <v>36</v>
      </c>
      <c r="H31" s="98">
        <f t="shared" si="2"/>
        <v>3891</v>
      </c>
      <c r="I31" s="117"/>
    </row>
    <row r="32" spans="2:14" x14ac:dyDescent="0.25">
      <c r="B32" s="100" t="s">
        <v>97</v>
      </c>
      <c r="C32" s="101">
        <f>SUM(C21:C31)</f>
        <v>5243</v>
      </c>
      <c r="D32" s="101">
        <f t="shared" ref="D32:H32" si="3">SUM(D21:D31)</f>
        <v>15152</v>
      </c>
      <c r="E32" s="101">
        <f t="shared" si="3"/>
        <v>4227</v>
      </c>
      <c r="F32" s="101">
        <f t="shared" si="3"/>
        <v>5556</v>
      </c>
      <c r="G32" s="101">
        <f t="shared" si="3"/>
        <v>972</v>
      </c>
      <c r="H32" s="102">
        <f t="shared" si="3"/>
        <v>31150</v>
      </c>
      <c r="I32" s="117"/>
    </row>
    <row r="34" spans="2:17" x14ac:dyDescent="0.25">
      <c r="B34" s="21" t="s">
        <v>127</v>
      </c>
    </row>
    <row r="35" spans="2:17" x14ac:dyDescent="0.25">
      <c r="B35" s="133" t="s">
        <v>96</v>
      </c>
      <c r="C35" s="134" t="s">
        <v>118</v>
      </c>
      <c r="D35" s="134" t="s">
        <v>119</v>
      </c>
      <c r="E35" s="134" t="s">
        <v>120</v>
      </c>
      <c r="F35" s="134" t="s">
        <v>121</v>
      </c>
      <c r="G35" s="134" t="s">
        <v>122</v>
      </c>
      <c r="H35" s="134" t="s">
        <v>123</v>
      </c>
      <c r="I35" s="134" t="s">
        <v>124</v>
      </c>
      <c r="J35" s="134" t="s">
        <v>125</v>
      </c>
      <c r="K35" s="134" t="s">
        <v>126</v>
      </c>
      <c r="L35" s="135" t="s">
        <v>97</v>
      </c>
    </row>
    <row r="36" spans="2:17" x14ac:dyDescent="0.25">
      <c r="B36" s="95" t="s">
        <v>98</v>
      </c>
      <c r="C36" s="118">
        <v>256</v>
      </c>
      <c r="D36" s="118"/>
      <c r="E36" s="118"/>
      <c r="F36" s="118">
        <v>2157</v>
      </c>
      <c r="G36" s="118"/>
      <c r="H36" s="118"/>
      <c r="I36" s="118">
        <v>308</v>
      </c>
      <c r="J36" s="118"/>
      <c r="K36" s="118">
        <v>3912</v>
      </c>
      <c r="L36" s="119">
        <f>SUM(C36:K36)</f>
        <v>6633</v>
      </c>
    </row>
    <row r="37" spans="2:17" x14ac:dyDescent="0.25">
      <c r="B37" s="95" t="s">
        <v>99</v>
      </c>
      <c r="C37" s="118"/>
      <c r="D37" s="118">
        <v>809</v>
      </c>
      <c r="E37" s="118"/>
      <c r="F37" s="118">
        <v>24</v>
      </c>
      <c r="G37" s="118"/>
      <c r="H37" s="118"/>
      <c r="I37" s="118">
        <v>103</v>
      </c>
      <c r="J37" s="118"/>
      <c r="K37" s="118">
        <v>673</v>
      </c>
      <c r="L37" s="119">
        <f t="shared" ref="L37:L45" si="4">SUM(C37:K37)</f>
        <v>1609</v>
      </c>
    </row>
    <row r="38" spans="2:17" x14ac:dyDescent="0.25">
      <c r="B38" s="95" t="s">
        <v>100</v>
      </c>
      <c r="C38" s="118">
        <v>164</v>
      </c>
      <c r="D38" s="118"/>
      <c r="E38" s="118"/>
      <c r="F38" s="118">
        <v>3</v>
      </c>
      <c r="G38" s="118"/>
      <c r="H38" s="118">
        <v>46</v>
      </c>
      <c r="I38" s="118">
        <v>17</v>
      </c>
      <c r="J38" s="118"/>
      <c r="K38" s="118">
        <v>622</v>
      </c>
      <c r="L38" s="119">
        <f t="shared" si="4"/>
        <v>852</v>
      </c>
    </row>
    <row r="39" spans="2:17" x14ac:dyDescent="0.25">
      <c r="B39" s="95" t="s">
        <v>102</v>
      </c>
      <c r="C39" s="118">
        <v>118</v>
      </c>
      <c r="D39" s="118"/>
      <c r="E39" s="118"/>
      <c r="F39" s="118">
        <v>17</v>
      </c>
      <c r="G39" s="118"/>
      <c r="H39" s="118">
        <v>14</v>
      </c>
      <c r="I39" s="118">
        <v>2</v>
      </c>
      <c r="J39" s="118"/>
      <c r="K39" s="118">
        <v>3566</v>
      </c>
      <c r="L39" s="119">
        <f t="shared" si="4"/>
        <v>3717</v>
      </c>
    </row>
    <row r="40" spans="2:17" x14ac:dyDescent="0.25">
      <c r="B40" s="95" t="s">
        <v>103</v>
      </c>
      <c r="C40" s="118"/>
      <c r="D40" s="118"/>
      <c r="E40" s="118"/>
      <c r="F40" s="118"/>
      <c r="G40" s="118"/>
      <c r="H40" s="118">
        <v>8</v>
      </c>
      <c r="I40" s="118">
        <v>6</v>
      </c>
      <c r="J40" s="118"/>
      <c r="K40" s="118">
        <v>150</v>
      </c>
      <c r="L40" s="119">
        <f t="shared" si="4"/>
        <v>164</v>
      </c>
    </row>
    <row r="41" spans="2:17" x14ac:dyDescent="0.25">
      <c r="B41" s="95" t="s">
        <v>104</v>
      </c>
      <c r="C41" s="118">
        <v>113</v>
      </c>
      <c r="D41" s="118">
        <v>30</v>
      </c>
      <c r="E41" s="118"/>
      <c r="F41" s="118">
        <v>383</v>
      </c>
      <c r="G41" s="118"/>
      <c r="H41" s="118">
        <v>15</v>
      </c>
      <c r="I41" s="118">
        <v>147</v>
      </c>
      <c r="J41" s="118"/>
      <c r="K41" s="118">
        <v>971</v>
      </c>
      <c r="L41" s="119">
        <f t="shared" si="4"/>
        <v>1659</v>
      </c>
    </row>
    <row r="42" spans="2:17" x14ac:dyDescent="0.25">
      <c r="B42" s="95" t="s">
        <v>105</v>
      </c>
      <c r="C42" s="118">
        <v>213</v>
      </c>
      <c r="D42" s="118"/>
      <c r="E42" s="118"/>
      <c r="F42" s="118"/>
      <c r="G42" s="118"/>
      <c r="H42" s="118"/>
      <c r="I42" s="118">
        <v>141</v>
      </c>
      <c r="J42" s="118"/>
      <c r="K42" s="118"/>
      <c r="L42" s="119">
        <f t="shared" si="4"/>
        <v>354</v>
      </c>
    </row>
    <row r="43" spans="2:17" x14ac:dyDescent="0.25">
      <c r="B43" s="95" t="s">
        <v>106</v>
      </c>
      <c r="C43" s="118"/>
      <c r="D43" s="118"/>
      <c r="E43" s="118"/>
      <c r="F43" s="118">
        <v>80</v>
      </c>
      <c r="G43" s="118"/>
      <c r="H43" s="118">
        <v>3</v>
      </c>
      <c r="I43" s="118">
        <v>2</v>
      </c>
      <c r="J43" s="118"/>
      <c r="K43" s="118">
        <v>1633</v>
      </c>
      <c r="L43" s="119">
        <f t="shared" si="4"/>
        <v>1718</v>
      </c>
    </row>
    <row r="44" spans="2:17" x14ac:dyDescent="0.25">
      <c r="B44" s="95" t="s">
        <v>107</v>
      </c>
      <c r="C44" s="118">
        <v>43</v>
      </c>
      <c r="D44" s="118"/>
      <c r="E44" s="118"/>
      <c r="F44" s="118"/>
      <c r="G44" s="118"/>
      <c r="H44" s="118">
        <v>29</v>
      </c>
      <c r="I44" s="118">
        <v>123</v>
      </c>
      <c r="J44" s="118"/>
      <c r="K44" s="118"/>
      <c r="L44" s="119">
        <f t="shared" si="4"/>
        <v>195</v>
      </c>
    </row>
    <row r="45" spans="2:17" x14ac:dyDescent="0.25">
      <c r="B45" s="95" t="s">
        <v>108</v>
      </c>
      <c r="C45" s="118">
        <v>61</v>
      </c>
      <c r="D45" s="118"/>
      <c r="E45" s="118">
        <v>216</v>
      </c>
      <c r="F45" s="118">
        <v>162</v>
      </c>
      <c r="G45" s="118">
        <v>2068</v>
      </c>
      <c r="H45" s="118">
        <v>87</v>
      </c>
      <c r="I45" s="118">
        <v>5202</v>
      </c>
      <c r="J45" s="118">
        <v>1297</v>
      </c>
      <c r="K45" s="118">
        <v>2238</v>
      </c>
      <c r="L45" s="119">
        <f t="shared" si="4"/>
        <v>11331</v>
      </c>
    </row>
    <row r="46" spans="2:17" x14ac:dyDescent="0.25">
      <c r="B46" s="100" t="s">
        <v>97</v>
      </c>
      <c r="C46" s="120">
        <f>SUM(C36:C45)</f>
        <v>968</v>
      </c>
      <c r="D46" s="120">
        <f t="shared" ref="D46:L46" si="5">SUM(D36:D45)</f>
        <v>839</v>
      </c>
      <c r="E46" s="120">
        <f t="shared" si="5"/>
        <v>216</v>
      </c>
      <c r="F46" s="120">
        <f t="shared" si="5"/>
        <v>2826</v>
      </c>
      <c r="G46" s="120">
        <f t="shared" si="5"/>
        <v>2068</v>
      </c>
      <c r="H46" s="120">
        <f t="shared" si="5"/>
        <v>202</v>
      </c>
      <c r="I46" s="120">
        <f t="shared" si="5"/>
        <v>6051</v>
      </c>
      <c r="J46" s="120">
        <f t="shared" si="5"/>
        <v>1297</v>
      </c>
      <c r="K46" s="120">
        <f t="shared" si="5"/>
        <v>13765</v>
      </c>
      <c r="L46" s="121">
        <f t="shared" si="5"/>
        <v>28232</v>
      </c>
      <c r="O46" s="117"/>
      <c r="P46" s="117"/>
      <c r="Q46" s="117"/>
    </row>
  </sheetData>
  <mergeCells count="1">
    <mergeCell ref="B2:I2"/>
  </mergeCells>
  <phoneticPr fontId="14" type="noConversion"/>
  <pageMargins left="0.75" right="0.75" top="1" bottom="1" header="0.5" footer="0.5"/>
  <pageSetup scale="45" orientation="portrait" r:id="rId1"/>
  <headerFooter alignWithMargins="0">
    <oddHeader>&amp;CICF Confidential</oddHeader>
    <oddFooter>&amp;LPreliminary Draft&amp;CICF Consulting&amp;R&amp;A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topLeftCell="A9" zoomScale="85" zoomScaleNormal="85" workbookViewId="0">
      <selection activeCell="H35" sqref="H35"/>
    </sheetView>
  </sheetViews>
  <sheetFormatPr defaultColWidth="9.140625" defaultRowHeight="15" x14ac:dyDescent="0.25"/>
  <cols>
    <col min="1" max="1" width="3.42578125" style="16" customWidth="1"/>
    <col min="2" max="2" width="22" style="46" customWidth="1"/>
    <col min="3" max="3" width="15.5703125" style="16" customWidth="1"/>
    <col min="4" max="8" width="15.5703125" style="17" customWidth="1"/>
    <col min="9" max="13" width="11.28515625" style="17" customWidth="1"/>
    <col min="14" max="14" width="9.140625" style="17"/>
    <col min="15" max="16384" width="9.140625" style="16"/>
  </cols>
  <sheetData>
    <row r="1" spans="1:13" x14ac:dyDescent="0.25">
      <c r="A1" s="47"/>
    </row>
    <row r="2" spans="1:13" ht="19.5" x14ac:dyDescent="0.3">
      <c r="B2" s="198" t="s">
        <v>40</v>
      </c>
      <c r="C2" s="199"/>
      <c r="D2" s="199"/>
      <c r="E2" s="199"/>
      <c r="F2" s="199"/>
      <c r="G2" s="199"/>
      <c r="H2" s="199"/>
      <c r="I2" s="199"/>
      <c r="J2" s="199"/>
      <c r="K2" s="199"/>
      <c r="L2" s="199"/>
      <c r="M2" s="200"/>
    </row>
    <row r="4" spans="1:13" x14ac:dyDescent="0.25">
      <c r="B4" s="112" t="s">
        <v>140</v>
      </c>
      <c r="C4" s="45"/>
      <c r="D4" s="45"/>
      <c r="E4" s="45"/>
      <c r="F4" s="45"/>
      <c r="G4" s="45"/>
      <c r="H4" s="45"/>
      <c r="I4" s="45"/>
      <c r="J4" s="45"/>
      <c r="K4" s="45"/>
      <c r="L4" s="45"/>
      <c r="M4" s="45"/>
    </row>
    <row r="5" spans="1:13" ht="34.15" customHeight="1" x14ac:dyDescent="0.25">
      <c r="B5" s="127" t="s">
        <v>128</v>
      </c>
      <c r="C5" s="128" t="s">
        <v>3</v>
      </c>
      <c r="D5" s="128" t="s">
        <v>26</v>
      </c>
      <c r="E5" s="128" t="s">
        <v>129</v>
      </c>
      <c r="F5" s="128" t="s">
        <v>14</v>
      </c>
      <c r="G5" s="128" t="s">
        <v>22</v>
      </c>
      <c r="H5" s="129" t="s">
        <v>12</v>
      </c>
      <c r="I5" s="45"/>
    </row>
    <row r="6" spans="1:13" x14ac:dyDescent="0.25">
      <c r="B6" s="106" t="s">
        <v>43</v>
      </c>
      <c r="C6" s="104"/>
      <c r="D6" s="104"/>
      <c r="E6" s="104">
        <v>231</v>
      </c>
      <c r="F6" s="105">
        <v>2254</v>
      </c>
      <c r="G6" s="105">
        <v>3548</v>
      </c>
      <c r="H6" s="108">
        <f>SUM(C6:G6)</f>
        <v>6033</v>
      </c>
    </row>
    <row r="7" spans="1:13" x14ac:dyDescent="0.25">
      <c r="B7" s="106" t="s">
        <v>114</v>
      </c>
      <c r="C7" s="105">
        <v>4546</v>
      </c>
      <c r="D7" s="104"/>
      <c r="E7" s="104"/>
      <c r="F7" s="104"/>
      <c r="G7" s="104">
        <v>322</v>
      </c>
      <c r="H7" s="108">
        <f t="shared" ref="H7:H16" si="0">SUM(C7:G7)</f>
        <v>4868</v>
      </c>
    </row>
    <row r="8" spans="1:13" x14ac:dyDescent="0.25">
      <c r="B8" s="106" t="s">
        <v>44</v>
      </c>
      <c r="C8" s="104">
        <v>932</v>
      </c>
      <c r="D8" s="104"/>
      <c r="E8" s="104">
        <v>6</v>
      </c>
      <c r="F8" s="104"/>
      <c r="G8" s="104">
        <v>446</v>
      </c>
      <c r="H8" s="108">
        <f t="shared" si="0"/>
        <v>1384</v>
      </c>
    </row>
    <row r="9" spans="1:13" x14ac:dyDescent="0.25">
      <c r="B9" s="106" t="s">
        <v>46</v>
      </c>
      <c r="C9" s="105">
        <v>1291</v>
      </c>
      <c r="D9" s="104"/>
      <c r="E9" s="105">
        <v>1126</v>
      </c>
      <c r="F9" s="105">
        <v>890</v>
      </c>
      <c r="G9" s="105">
        <v>1497</v>
      </c>
      <c r="H9" s="108">
        <f t="shared" si="0"/>
        <v>4804</v>
      </c>
    </row>
    <row r="10" spans="1:13" x14ac:dyDescent="0.25">
      <c r="B10" s="106" t="s">
        <v>16</v>
      </c>
      <c r="C10" s="105">
        <v>1646</v>
      </c>
      <c r="D10" s="104"/>
      <c r="E10" s="104">
        <v>237</v>
      </c>
      <c r="F10" s="105">
        <v>574</v>
      </c>
      <c r="G10" s="104">
        <v>12</v>
      </c>
      <c r="H10" s="108">
        <f t="shared" si="0"/>
        <v>2469</v>
      </c>
    </row>
    <row r="11" spans="1:13" x14ac:dyDescent="0.25">
      <c r="B11" s="106" t="s">
        <v>115</v>
      </c>
      <c r="C11" s="104">
        <v>166</v>
      </c>
      <c r="D11" s="104"/>
      <c r="E11" s="104">
        <v>16</v>
      </c>
      <c r="F11" s="105">
        <v>628</v>
      </c>
      <c r="G11" s="104">
        <v>821</v>
      </c>
      <c r="H11" s="108">
        <f t="shared" si="0"/>
        <v>1631</v>
      </c>
    </row>
    <row r="12" spans="1:13" x14ac:dyDescent="0.25">
      <c r="B12" s="106" t="s">
        <v>17</v>
      </c>
      <c r="C12" s="104">
        <v>387</v>
      </c>
      <c r="D12" s="104">
        <v>53</v>
      </c>
      <c r="E12" s="104">
        <v>764</v>
      </c>
      <c r="F12" s="105"/>
      <c r="G12" s="104">
        <v>326</v>
      </c>
      <c r="H12" s="108">
        <f t="shared" si="0"/>
        <v>1530</v>
      </c>
    </row>
    <row r="13" spans="1:13" x14ac:dyDescent="0.25">
      <c r="B13" s="106" t="s">
        <v>11</v>
      </c>
      <c r="C13" s="105">
        <v>15523</v>
      </c>
      <c r="D13" s="104"/>
      <c r="E13" s="105">
        <v>3601</v>
      </c>
      <c r="F13" s="105">
        <v>637</v>
      </c>
      <c r="G13" s="105">
        <v>1560</v>
      </c>
      <c r="H13" s="108">
        <f t="shared" si="0"/>
        <v>21321</v>
      </c>
    </row>
    <row r="14" spans="1:13" x14ac:dyDescent="0.25">
      <c r="B14" s="106" t="s">
        <v>131</v>
      </c>
      <c r="C14" s="105">
        <v>8204</v>
      </c>
      <c r="D14" s="104">
        <v>51</v>
      </c>
      <c r="E14" s="104">
        <v>131</v>
      </c>
      <c r="F14" s="105"/>
      <c r="G14" s="105">
        <v>1463</v>
      </c>
      <c r="H14" s="108">
        <f t="shared" si="0"/>
        <v>9849</v>
      </c>
    </row>
    <row r="15" spans="1:13" x14ac:dyDescent="0.25">
      <c r="B15" s="106" t="s">
        <v>132</v>
      </c>
      <c r="C15" s="105">
        <v>1504</v>
      </c>
      <c r="D15" s="104"/>
      <c r="E15" s="104">
        <v>6</v>
      </c>
      <c r="F15" s="105"/>
      <c r="G15" s="104">
        <v>50</v>
      </c>
      <c r="H15" s="108">
        <f t="shared" si="0"/>
        <v>1560</v>
      </c>
    </row>
    <row r="16" spans="1:13" x14ac:dyDescent="0.25">
      <c r="B16" s="106" t="s">
        <v>133</v>
      </c>
      <c r="C16" s="105">
        <v>4097</v>
      </c>
      <c r="D16" s="104"/>
      <c r="E16" s="104">
        <v>14</v>
      </c>
      <c r="F16" s="104"/>
      <c r="G16" s="104">
        <v>100</v>
      </c>
      <c r="H16" s="108">
        <f t="shared" si="0"/>
        <v>4211</v>
      </c>
    </row>
    <row r="17" spans="2:8" x14ac:dyDescent="0.25">
      <c r="B17" s="107" t="s">
        <v>130</v>
      </c>
      <c r="C17" s="110">
        <f>SUM(C6:C16)</f>
        <v>38296</v>
      </c>
      <c r="D17" s="111">
        <f t="shared" ref="D17:H17" si="1">SUM(D6:D16)</f>
        <v>104</v>
      </c>
      <c r="E17" s="110">
        <f t="shared" si="1"/>
        <v>6132</v>
      </c>
      <c r="F17" s="110">
        <f t="shared" si="1"/>
        <v>4983</v>
      </c>
      <c r="G17" s="110">
        <f t="shared" si="1"/>
        <v>10145</v>
      </c>
      <c r="H17" s="109">
        <f t="shared" si="1"/>
        <v>59660</v>
      </c>
    </row>
    <row r="19" spans="2:8" x14ac:dyDescent="0.25">
      <c r="B19" s="46" t="s">
        <v>134</v>
      </c>
    </row>
    <row r="20" spans="2:8" ht="27" customHeight="1" x14ac:dyDescent="0.25">
      <c r="B20" s="124" t="s">
        <v>128</v>
      </c>
      <c r="C20" s="125" t="s">
        <v>25</v>
      </c>
      <c r="D20" s="125" t="s">
        <v>135</v>
      </c>
      <c r="E20" s="125" t="s">
        <v>136</v>
      </c>
      <c r="F20" s="125" t="s">
        <v>137</v>
      </c>
      <c r="G20" s="125" t="s">
        <v>2</v>
      </c>
      <c r="H20" s="126" t="s">
        <v>12</v>
      </c>
    </row>
    <row r="21" spans="2:8" x14ac:dyDescent="0.25">
      <c r="B21" s="106" t="s">
        <v>43</v>
      </c>
      <c r="C21" s="103"/>
      <c r="D21" s="104"/>
      <c r="E21" s="104"/>
      <c r="F21" s="104"/>
      <c r="G21" s="104">
        <v>30</v>
      </c>
      <c r="H21" s="123">
        <f>SUM(C21:G21)</f>
        <v>30</v>
      </c>
    </row>
    <row r="22" spans="2:8" x14ac:dyDescent="0.25">
      <c r="B22" s="106" t="s">
        <v>16</v>
      </c>
      <c r="C22" s="103"/>
      <c r="D22" s="104"/>
      <c r="E22" s="104">
        <v>13</v>
      </c>
      <c r="F22" s="104"/>
      <c r="G22" s="104">
        <v>1</v>
      </c>
      <c r="H22" s="123">
        <f t="shared" ref="H22:H28" si="2">SUM(C22:G22)</f>
        <v>14</v>
      </c>
    </row>
    <row r="23" spans="2:8" x14ac:dyDescent="0.25">
      <c r="B23" s="106" t="s">
        <v>115</v>
      </c>
      <c r="C23" s="103"/>
      <c r="D23" s="104"/>
      <c r="E23" s="104">
        <v>19</v>
      </c>
      <c r="F23" s="104">
        <v>19</v>
      </c>
      <c r="G23" s="104"/>
      <c r="H23" s="123">
        <f t="shared" si="2"/>
        <v>38</v>
      </c>
    </row>
    <row r="24" spans="2:8" x14ac:dyDescent="0.25">
      <c r="B24" s="106" t="s">
        <v>17</v>
      </c>
      <c r="C24" s="103"/>
      <c r="D24" s="104"/>
      <c r="E24" s="104">
        <v>9</v>
      </c>
      <c r="F24" s="104">
        <v>5</v>
      </c>
      <c r="G24" s="104"/>
      <c r="H24" s="123">
        <f t="shared" si="2"/>
        <v>14</v>
      </c>
    </row>
    <row r="25" spans="2:8" x14ac:dyDescent="0.25">
      <c r="B25" s="106" t="s">
        <v>11</v>
      </c>
      <c r="C25" s="103">
        <v>18</v>
      </c>
      <c r="D25" s="104"/>
      <c r="E25" s="104"/>
      <c r="F25" s="104">
        <v>2</v>
      </c>
      <c r="G25" s="104"/>
      <c r="H25" s="123">
        <f t="shared" si="2"/>
        <v>20</v>
      </c>
    </row>
    <row r="26" spans="2:8" x14ac:dyDescent="0.25">
      <c r="B26" s="106" t="s">
        <v>131</v>
      </c>
      <c r="C26" s="103"/>
      <c r="D26" s="104"/>
      <c r="E26" s="105">
        <v>1358</v>
      </c>
      <c r="F26" s="104">
        <v>3</v>
      </c>
      <c r="G26" s="104"/>
      <c r="H26" s="108">
        <f t="shared" si="2"/>
        <v>1361</v>
      </c>
    </row>
    <row r="27" spans="2:8" x14ac:dyDescent="0.25">
      <c r="B27" s="106" t="s">
        <v>132</v>
      </c>
      <c r="C27" s="103"/>
      <c r="D27" s="104"/>
      <c r="E27" s="104">
        <v>80</v>
      </c>
      <c r="F27" s="104"/>
      <c r="G27" s="104"/>
      <c r="H27" s="123">
        <f t="shared" si="2"/>
        <v>80</v>
      </c>
    </row>
    <row r="28" spans="2:8" x14ac:dyDescent="0.25">
      <c r="B28" s="106" t="s">
        <v>133</v>
      </c>
      <c r="C28" s="103"/>
      <c r="D28" s="104">
        <v>5</v>
      </c>
      <c r="E28" s="105">
        <v>1225</v>
      </c>
      <c r="F28" s="104"/>
      <c r="G28" s="104"/>
      <c r="H28" s="108">
        <f t="shared" si="2"/>
        <v>1230</v>
      </c>
    </row>
    <row r="29" spans="2:8" x14ac:dyDescent="0.25">
      <c r="B29" s="107" t="s">
        <v>12</v>
      </c>
      <c r="C29" s="122">
        <f>SUM(C21:C28)</f>
        <v>18</v>
      </c>
      <c r="D29" s="111">
        <f t="shared" ref="D29:H29" si="3">SUM(D21:D28)</f>
        <v>5</v>
      </c>
      <c r="E29" s="110">
        <f t="shared" si="3"/>
        <v>2704</v>
      </c>
      <c r="F29" s="111">
        <f t="shared" si="3"/>
        <v>29</v>
      </c>
      <c r="G29" s="111">
        <f t="shared" si="3"/>
        <v>31</v>
      </c>
      <c r="H29" s="109">
        <f t="shared" si="3"/>
        <v>2787</v>
      </c>
    </row>
  </sheetData>
  <mergeCells count="1">
    <mergeCell ref="B2:M2"/>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5"/>
  <sheetViews>
    <sheetView topLeftCell="A9" zoomScale="85" zoomScaleNormal="85" zoomScalePageLayoutView="85" workbookViewId="0">
      <selection activeCell="P25" sqref="P25"/>
    </sheetView>
  </sheetViews>
  <sheetFormatPr defaultColWidth="11" defaultRowHeight="15" x14ac:dyDescent="0.25"/>
  <cols>
    <col min="1" max="1" width="2.28515625" style="66" customWidth="1"/>
    <col min="2" max="10" width="11" style="65"/>
    <col min="11" max="11" width="16.28515625" style="65" customWidth="1"/>
    <col min="12" max="16384" width="11" style="65"/>
  </cols>
  <sheetData>
    <row r="1" spans="1:12" x14ac:dyDescent="0.25">
      <c r="A1" s="47"/>
    </row>
    <row r="2" spans="1:12" ht="19.5" x14ac:dyDescent="0.3">
      <c r="B2" s="207" t="s">
        <v>141</v>
      </c>
      <c r="C2" s="207"/>
      <c r="D2" s="207"/>
      <c r="E2" s="207"/>
      <c r="F2" s="207"/>
      <c r="G2" s="207"/>
      <c r="H2" s="207"/>
      <c r="I2" s="207"/>
      <c r="J2" s="207"/>
      <c r="K2" s="207"/>
      <c r="L2" s="207"/>
    </row>
    <row r="3" spans="1:12" ht="15.75" thickBot="1" x14ac:dyDescent="0.3"/>
    <row r="4" spans="1:12" ht="15" customHeight="1" x14ac:dyDescent="0.25">
      <c r="B4" s="67"/>
      <c r="C4" s="148"/>
      <c r="D4" s="204" t="s">
        <v>25</v>
      </c>
      <c r="E4" s="204"/>
      <c r="F4" s="148" t="s">
        <v>3</v>
      </c>
      <c r="G4" s="205" t="s">
        <v>26</v>
      </c>
      <c r="H4" s="205" t="s">
        <v>27</v>
      </c>
      <c r="I4" s="205" t="s">
        <v>28</v>
      </c>
      <c r="J4" s="205" t="s">
        <v>14</v>
      </c>
      <c r="K4" s="208" t="s">
        <v>208</v>
      </c>
      <c r="L4" s="210" t="s">
        <v>29</v>
      </c>
    </row>
    <row r="5" spans="1:12" ht="33" customHeight="1" thickBot="1" x14ac:dyDescent="0.3">
      <c r="B5" s="68"/>
      <c r="C5" s="147" t="s">
        <v>0</v>
      </c>
      <c r="D5" s="147" t="s">
        <v>30</v>
      </c>
      <c r="E5" s="147" t="s">
        <v>31</v>
      </c>
      <c r="F5" s="147" t="s">
        <v>32</v>
      </c>
      <c r="G5" s="206"/>
      <c r="H5" s="206"/>
      <c r="I5" s="206"/>
      <c r="J5" s="206"/>
      <c r="K5" s="209"/>
      <c r="L5" s="211"/>
    </row>
    <row r="6" spans="1:12" x14ac:dyDescent="0.25">
      <c r="B6" s="201" t="s">
        <v>138</v>
      </c>
      <c r="C6" s="88">
        <v>2013</v>
      </c>
      <c r="D6" s="113"/>
      <c r="E6" s="113"/>
      <c r="F6" s="113"/>
      <c r="G6" s="113"/>
      <c r="H6" s="90">
        <v>676</v>
      </c>
      <c r="I6" s="90">
        <v>1129.5032461873632</v>
      </c>
      <c r="J6" s="113"/>
      <c r="K6" s="90">
        <v>1900</v>
      </c>
      <c r="L6" s="91">
        <v>4183</v>
      </c>
    </row>
    <row r="7" spans="1:12" x14ac:dyDescent="0.25">
      <c r="B7" s="202"/>
      <c r="C7" s="89">
        <v>2016</v>
      </c>
      <c r="D7" s="114"/>
      <c r="E7" s="114"/>
      <c r="F7" s="114"/>
      <c r="G7" s="90">
        <v>1023</v>
      </c>
      <c r="H7" s="90">
        <v>676</v>
      </c>
      <c r="I7" s="90">
        <v>1129.5032461873632</v>
      </c>
      <c r="J7" s="114"/>
      <c r="K7" s="90">
        <v>1900</v>
      </c>
      <c r="L7" s="91">
        <v>4183</v>
      </c>
    </row>
    <row r="8" spans="1:12" x14ac:dyDescent="0.25">
      <c r="B8" s="202"/>
      <c r="C8" s="89">
        <v>2018</v>
      </c>
      <c r="D8" s="90">
        <v>4114</v>
      </c>
      <c r="E8" s="90">
        <v>8180</v>
      </c>
      <c r="F8" s="114"/>
      <c r="G8" s="90">
        <v>1023</v>
      </c>
      <c r="H8" s="90">
        <v>676</v>
      </c>
      <c r="I8" s="90">
        <v>1129.5032461873632</v>
      </c>
      <c r="J8" s="114"/>
      <c r="K8" s="90">
        <v>1900</v>
      </c>
      <c r="L8" s="91">
        <v>4183</v>
      </c>
    </row>
    <row r="9" spans="1:12" x14ac:dyDescent="0.25">
      <c r="B9" s="202"/>
      <c r="C9" s="89">
        <v>2020</v>
      </c>
      <c r="D9" s="90">
        <v>4114</v>
      </c>
      <c r="E9" s="90">
        <v>8180</v>
      </c>
      <c r="F9" s="90">
        <v>6599</v>
      </c>
      <c r="G9" s="90">
        <v>1023</v>
      </c>
      <c r="H9" s="90">
        <v>676</v>
      </c>
      <c r="I9" s="90">
        <v>1129.5032461873632</v>
      </c>
      <c r="J9" s="90">
        <v>5530</v>
      </c>
      <c r="K9" s="90">
        <v>1900</v>
      </c>
      <c r="L9" s="91">
        <v>4183</v>
      </c>
    </row>
    <row r="10" spans="1:12" x14ac:dyDescent="0.25">
      <c r="B10" s="202"/>
      <c r="C10" s="89">
        <v>2025</v>
      </c>
      <c r="D10" s="90">
        <v>4114</v>
      </c>
      <c r="E10" s="90">
        <v>8180</v>
      </c>
      <c r="F10" s="90">
        <v>6599</v>
      </c>
      <c r="G10" s="90">
        <v>1023</v>
      </c>
      <c r="H10" s="90">
        <v>676</v>
      </c>
      <c r="I10" s="90">
        <v>1129.5032461873632</v>
      </c>
      <c r="J10" s="90">
        <v>5530</v>
      </c>
      <c r="K10" s="90">
        <v>1900</v>
      </c>
      <c r="L10" s="91">
        <v>4183</v>
      </c>
    </row>
    <row r="11" spans="1:12" x14ac:dyDescent="0.25">
      <c r="B11" s="202"/>
      <c r="C11" s="89">
        <v>2030</v>
      </c>
      <c r="D11" s="90">
        <v>4114</v>
      </c>
      <c r="E11" s="90">
        <v>8180</v>
      </c>
      <c r="F11" s="90">
        <v>6599</v>
      </c>
      <c r="G11" s="90">
        <v>1023</v>
      </c>
      <c r="H11" s="90">
        <v>676</v>
      </c>
      <c r="I11" s="90">
        <v>1129.5032461873632</v>
      </c>
      <c r="J11" s="90">
        <v>5530</v>
      </c>
      <c r="K11" s="90">
        <v>1900</v>
      </c>
      <c r="L11" s="91">
        <v>4183</v>
      </c>
    </row>
    <row r="12" spans="1:12" x14ac:dyDescent="0.25">
      <c r="B12" s="202"/>
      <c r="C12" s="89">
        <v>2035</v>
      </c>
      <c r="D12" s="90">
        <v>4114</v>
      </c>
      <c r="E12" s="90">
        <v>8180</v>
      </c>
      <c r="F12" s="90">
        <v>6599</v>
      </c>
      <c r="G12" s="90">
        <v>1023</v>
      </c>
      <c r="H12" s="90">
        <v>676</v>
      </c>
      <c r="I12" s="90">
        <v>1129.5032461873632</v>
      </c>
      <c r="J12" s="90">
        <v>5530</v>
      </c>
      <c r="K12" s="90">
        <v>1900</v>
      </c>
      <c r="L12" s="91">
        <v>4183</v>
      </c>
    </row>
    <row r="13" spans="1:12" x14ac:dyDescent="0.25">
      <c r="B13" s="202"/>
      <c r="C13" s="89">
        <v>2040</v>
      </c>
      <c r="D13" s="90">
        <v>4114</v>
      </c>
      <c r="E13" s="90">
        <v>8180</v>
      </c>
      <c r="F13" s="90">
        <v>6599</v>
      </c>
      <c r="G13" s="90">
        <v>1023</v>
      </c>
      <c r="H13" s="90">
        <v>676</v>
      </c>
      <c r="I13" s="90">
        <v>1129.5032461873632</v>
      </c>
      <c r="J13" s="90">
        <v>5530</v>
      </c>
      <c r="K13" s="90">
        <v>1900</v>
      </c>
      <c r="L13" s="91">
        <v>4183</v>
      </c>
    </row>
    <row r="14" spans="1:12" ht="15.75" thickBot="1" x14ac:dyDescent="0.3">
      <c r="B14" s="203"/>
      <c r="C14" s="92" t="s">
        <v>33</v>
      </c>
      <c r="D14" s="69">
        <f>AVERAGE(D8:D13)</f>
        <v>4114</v>
      </c>
      <c r="E14" s="69">
        <f t="shared" ref="E14:L14" si="0">AVERAGE(E8:E13)</f>
        <v>8180</v>
      </c>
      <c r="F14" s="69">
        <f t="shared" si="0"/>
        <v>6599</v>
      </c>
      <c r="G14" s="69">
        <f t="shared" si="0"/>
        <v>1023</v>
      </c>
      <c r="H14" s="69">
        <f t="shared" si="0"/>
        <v>676</v>
      </c>
      <c r="I14" s="69">
        <f t="shared" si="0"/>
        <v>1129.5032461873632</v>
      </c>
      <c r="J14" s="69">
        <f t="shared" si="0"/>
        <v>5530</v>
      </c>
      <c r="K14" s="69">
        <f t="shared" si="0"/>
        <v>1900</v>
      </c>
      <c r="L14" s="93">
        <f t="shared" si="0"/>
        <v>4183</v>
      </c>
    </row>
    <row r="15" spans="1:12" ht="15" customHeight="1" x14ac:dyDescent="0.25">
      <c r="A15" s="65"/>
    </row>
    <row r="16" spans="1:12" x14ac:dyDescent="0.25">
      <c r="A16" s="65"/>
    </row>
    <row r="17" spans="1:1" x14ac:dyDescent="0.25">
      <c r="A17" s="65"/>
    </row>
    <row r="18" spans="1:1" x14ac:dyDescent="0.25">
      <c r="A18" s="65"/>
    </row>
    <row r="19" spans="1:1" x14ac:dyDescent="0.25">
      <c r="A19" s="65"/>
    </row>
    <row r="20" spans="1:1" x14ac:dyDescent="0.25">
      <c r="A20" s="65"/>
    </row>
    <row r="21" spans="1:1" x14ac:dyDescent="0.25">
      <c r="A21" s="65"/>
    </row>
    <row r="22" spans="1:1" x14ac:dyDescent="0.25">
      <c r="A22" s="65"/>
    </row>
    <row r="23" spans="1:1" x14ac:dyDescent="0.25">
      <c r="A23" s="65"/>
    </row>
    <row r="24" spans="1:1" x14ac:dyDescent="0.25">
      <c r="A24" s="65"/>
    </row>
    <row r="25" spans="1:1" x14ac:dyDescent="0.25">
      <c r="A25" s="65"/>
    </row>
    <row r="26" spans="1:1" x14ac:dyDescent="0.25">
      <c r="A26" s="65"/>
    </row>
    <row r="27" spans="1:1" x14ac:dyDescent="0.25">
      <c r="A27" s="65"/>
    </row>
    <row r="28" spans="1:1" x14ac:dyDescent="0.25">
      <c r="A28" s="65"/>
    </row>
    <row r="29" spans="1:1" x14ac:dyDescent="0.25">
      <c r="A29" s="65"/>
    </row>
    <row r="30" spans="1:1" x14ac:dyDescent="0.25">
      <c r="A30" s="65"/>
    </row>
    <row r="31" spans="1:1" x14ac:dyDescent="0.25">
      <c r="A31" s="65"/>
    </row>
    <row r="32" spans="1:1" x14ac:dyDescent="0.25">
      <c r="A32" s="65"/>
    </row>
    <row r="33" spans="1:1" x14ac:dyDescent="0.25">
      <c r="A33" s="65"/>
    </row>
    <row r="34" spans="1:1" x14ac:dyDescent="0.25">
      <c r="A34" s="65"/>
    </row>
    <row r="35" spans="1:1" x14ac:dyDescent="0.25">
      <c r="A35" s="65"/>
    </row>
    <row r="36" spans="1:1" x14ac:dyDescent="0.25">
      <c r="A36" s="65"/>
    </row>
    <row r="37" spans="1:1" x14ac:dyDescent="0.25">
      <c r="A37" s="65"/>
    </row>
    <row r="38" spans="1:1" x14ac:dyDescent="0.25">
      <c r="A38" s="65"/>
    </row>
    <row r="39" spans="1:1" x14ac:dyDescent="0.25">
      <c r="A39" s="65"/>
    </row>
    <row r="40" spans="1:1" x14ac:dyDescent="0.25">
      <c r="A40" s="65"/>
    </row>
    <row r="41" spans="1:1" x14ac:dyDescent="0.25">
      <c r="A41" s="65"/>
    </row>
    <row r="42" spans="1:1" x14ac:dyDescent="0.25">
      <c r="A42" s="65"/>
    </row>
    <row r="43" spans="1:1" x14ac:dyDescent="0.25">
      <c r="A43" s="65"/>
    </row>
    <row r="44" spans="1:1" x14ac:dyDescent="0.25">
      <c r="A44" s="65"/>
    </row>
    <row r="45" spans="1:1" x14ac:dyDescent="0.25">
      <c r="A45" s="65"/>
    </row>
  </sheetData>
  <mergeCells count="9">
    <mergeCell ref="B6:B14"/>
    <mergeCell ref="D4:E4"/>
    <mergeCell ref="G4:G5"/>
    <mergeCell ref="B2:L2"/>
    <mergeCell ref="K4:K5"/>
    <mergeCell ref="L4:L5"/>
    <mergeCell ref="H4:H5"/>
    <mergeCell ref="I4:I5"/>
    <mergeCell ref="J4:J5"/>
  </mergeCells>
  <pageMargins left="0.75" right="0.75" top="1" bottom="1" header="0.5" footer="0.5"/>
  <pageSetup scale="51" orientation="portrait" horizontalDpi="4294967292" verticalDpi="4294967292" r:id="rId1"/>
  <headerFooter alignWithMargins="0">
    <oddHeader>&amp;CICF Confidential</oddHeader>
    <oddFooter>&amp;LPreliminary Draft&amp;CICF Consulting&amp;R&amp;A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Assumptions Overview</vt:lpstr>
      <vt:lpstr>Gas Prices</vt:lpstr>
      <vt:lpstr>Coal Prices</vt:lpstr>
      <vt:lpstr>Gross Peak &amp; Energy Growth</vt:lpstr>
      <vt:lpstr>Demand Response</vt:lpstr>
      <vt:lpstr>EE (Synapse)</vt:lpstr>
      <vt:lpstr>Firm Builds</vt:lpstr>
      <vt:lpstr>Firm Retirements</vt:lpstr>
      <vt:lpstr>Plant Capital Costs</vt:lpstr>
      <vt:lpstr>Plant Heat Rates</vt:lpstr>
      <vt:lpstr>StateStds</vt:lpstr>
      <vt:lpstr>EE Function</vt:lpstr>
      <vt:lpstr>EOR</vt:lpstr>
    </vt:vector>
  </TitlesOfParts>
  <Company>ICF Consulting,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Aditi Mirani</dc:creator>
  <cp:lastModifiedBy>Starla Yeh</cp:lastModifiedBy>
  <cp:lastPrinted>2009-10-12T20:51:01Z</cp:lastPrinted>
  <dcterms:created xsi:type="dcterms:W3CDTF">2004-07-06T14:57:21Z</dcterms:created>
  <dcterms:modified xsi:type="dcterms:W3CDTF">2014-03-20T03:19:46Z</dcterms:modified>
</cp:coreProperties>
</file>